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37061\Desktop\Darbas\Svetainė\"/>
    </mc:Choice>
  </mc:AlternateContent>
  <xr:revisionPtr revIDLastSave="0" documentId="8_{1F933988-7FD5-46AD-A172-B53506BC32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 SVP 2023-202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1" i="2" l="1"/>
  <c r="P47" i="2"/>
  <c r="O47" i="2"/>
  <c r="M47" i="2"/>
  <c r="L47" i="2"/>
  <c r="K47" i="2" l="1"/>
  <c r="M153" i="2" l="1"/>
  <c r="M149" i="2"/>
  <c r="P154" i="2" l="1"/>
  <c r="P153" i="2"/>
  <c r="O154" i="2"/>
  <c r="M154" i="2"/>
  <c r="O153" i="2"/>
  <c r="P151" i="2"/>
  <c r="O151" i="2"/>
  <c r="P149" i="2"/>
  <c r="O149" i="2"/>
  <c r="P148" i="2"/>
  <c r="O148" i="2"/>
  <c r="M148" i="2"/>
  <c r="M66" i="2"/>
  <c r="O66" i="2"/>
  <c r="P66" i="2"/>
  <c r="L66" i="2"/>
  <c r="L154" i="2"/>
  <c r="L153" i="2"/>
  <c r="L151" i="2"/>
  <c r="L149" i="2"/>
  <c r="L148" i="2"/>
  <c r="M135" i="2"/>
  <c r="O135" i="2"/>
  <c r="P135" i="2"/>
  <c r="M126" i="2"/>
  <c r="O126" i="2"/>
  <c r="P126" i="2"/>
  <c r="L126" i="2"/>
  <c r="M110" i="2"/>
  <c r="M111" i="2" s="1"/>
  <c r="O110" i="2"/>
  <c r="O111" i="2" s="1"/>
  <c r="P110" i="2"/>
  <c r="P111" i="2" s="1"/>
  <c r="M98" i="2"/>
  <c r="O98" i="2"/>
  <c r="P98" i="2"/>
  <c r="M87" i="2"/>
  <c r="O87" i="2"/>
  <c r="P87" i="2"/>
  <c r="M84" i="2"/>
  <c r="O84" i="2"/>
  <c r="P84" i="2"/>
  <c r="M76" i="2"/>
  <c r="O76" i="2"/>
  <c r="P76" i="2"/>
  <c r="M72" i="2"/>
  <c r="O72" i="2"/>
  <c r="P72" i="2"/>
  <c r="M68" i="2"/>
  <c r="O68" i="2"/>
  <c r="P68" i="2"/>
  <c r="M60" i="2"/>
  <c r="O60" i="2"/>
  <c r="P60" i="2"/>
  <c r="L60" i="2"/>
  <c r="M54" i="2"/>
  <c r="O54" i="2"/>
  <c r="P54" i="2"/>
  <c r="M45" i="2"/>
  <c r="O45" i="2"/>
  <c r="P45" i="2"/>
  <c r="M39" i="2"/>
  <c r="O39" i="2"/>
  <c r="P39" i="2"/>
  <c r="L39" i="2"/>
  <c r="M32" i="2"/>
  <c r="O32" i="2"/>
  <c r="P32" i="2"/>
  <c r="L32" i="2"/>
  <c r="M25" i="2"/>
  <c r="O25" i="2"/>
  <c r="P25" i="2"/>
  <c r="L25" i="2"/>
  <c r="M21" i="2"/>
  <c r="O21" i="2"/>
  <c r="P21" i="2"/>
  <c r="M17" i="2"/>
  <c r="O17" i="2"/>
  <c r="P17" i="2"/>
  <c r="M48" i="2" l="1"/>
  <c r="P48" i="2"/>
  <c r="O48" i="2"/>
  <c r="L76" i="2" l="1"/>
  <c r="M113" i="2" l="1"/>
  <c r="M115" i="2"/>
  <c r="M129" i="2"/>
  <c r="M116" i="2" l="1"/>
  <c r="P92" i="2"/>
  <c r="O92" i="2"/>
  <c r="M92" i="2"/>
  <c r="L92" i="2"/>
  <c r="K45" i="2"/>
  <c r="K39" i="2"/>
  <c r="K32" i="2"/>
  <c r="K106" i="2" s="1"/>
  <c r="K25" i="2"/>
  <c r="K21" i="2"/>
  <c r="K68" i="2" l="1"/>
  <c r="K76" i="2"/>
  <c r="K92" i="2"/>
  <c r="K54" i="2"/>
  <c r="K103" i="2"/>
  <c r="K81" i="2"/>
  <c r="K110" i="2"/>
  <c r="K50" i="2"/>
  <c r="K84" i="2"/>
  <c r="K113" i="2"/>
  <c r="K60" i="2"/>
  <c r="K87" i="2"/>
  <c r="K115" i="2"/>
  <c r="K66" i="2"/>
  <c r="K90" i="2"/>
  <c r="K72" i="2"/>
  <c r="K98" i="2"/>
  <c r="K95" i="2"/>
  <c r="K79" i="2"/>
  <c r="O137" i="2"/>
  <c r="O138" i="2" s="1"/>
  <c r="P137" i="2"/>
  <c r="P138" i="2" s="1"/>
  <c r="O131" i="2"/>
  <c r="O132" i="2" s="1"/>
  <c r="P131" i="2"/>
  <c r="P132" i="2" s="1"/>
  <c r="O129" i="2"/>
  <c r="P129" i="2"/>
  <c r="O115" i="2"/>
  <c r="P115" i="2"/>
  <c r="O113" i="2"/>
  <c r="P113" i="2"/>
  <c r="O106" i="2"/>
  <c r="P106" i="2"/>
  <c r="O103" i="2"/>
  <c r="P103" i="2"/>
  <c r="O95" i="2"/>
  <c r="P95" i="2"/>
  <c r="O90" i="2"/>
  <c r="P90" i="2"/>
  <c r="O81" i="2"/>
  <c r="P81" i="2"/>
  <c r="O79" i="2"/>
  <c r="P79" i="2"/>
  <c r="L45" i="2"/>
  <c r="L137" i="2"/>
  <c r="L135" i="2"/>
  <c r="L131" i="2"/>
  <c r="L132" i="2" s="1"/>
  <c r="L129" i="2"/>
  <c r="L113" i="2"/>
  <c r="L72" i="2"/>
  <c r="L68" i="2"/>
  <c r="L50" i="2"/>
  <c r="M106" i="2"/>
  <c r="L106" i="2"/>
  <c r="P116" i="2" l="1"/>
  <c r="O139" i="2"/>
  <c r="O116" i="2"/>
  <c r="L138" i="2"/>
  <c r="L139" i="2" s="1"/>
  <c r="P139" i="2"/>
  <c r="P107" i="2"/>
  <c r="P93" i="2"/>
  <c r="O107" i="2"/>
  <c r="O93" i="2"/>
  <c r="K137" i="2"/>
  <c r="K129" i="2"/>
  <c r="K131" i="2"/>
  <c r="K126" i="2"/>
  <c r="K135" i="2"/>
  <c r="P146" i="2"/>
  <c r="L115" i="2"/>
  <c r="L116" i="2" s="1"/>
  <c r="L110" i="2"/>
  <c r="L111" i="2" s="1"/>
  <c r="L103" i="2"/>
  <c r="L98" i="2"/>
  <c r="L90" i="2"/>
  <c r="L87" i="2"/>
  <c r="L84" i="2"/>
  <c r="L81" i="2"/>
  <c r="L79" i="2"/>
  <c r="L93" i="2" l="1"/>
  <c r="L140" i="2"/>
  <c r="L141" i="2" s="1"/>
  <c r="L21" i="2"/>
  <c r="L17" i="2" l="1"/>
  <c r="L48" i="2" s="1"/>
  <c r="M137" i="2" l="1"/>
  <c r="M138" i="2" s="1"/>
  <c r="M131" i="2"/>
  <c r="M132" i="2" s="1"/>
  <c r="M139" i="2" l="1"/>
  <c r="M140" i="2"/>
  <c r="M141" i="2" s="1"/>
  <c r="L95" i="2"/>
  <c r="L107" i="2" s="1"/>
  <c r="L54" i="2"/>
  <c r="L77" i="2" s="1"/>
  <c r="L34" i="2"/>
  <c r="L33" i="2"/>
  <c r="L117" i="2" l="1"/>
  <c r="L150" i="2"/>
  <c r="L118" i="2" l="1"/>
  <c r="L119" i="2" s="1"/>
  <c r="L142" i="2" s="1"/>
  <c r="L146" i="2"/>
  <c r="L155" i="2" s="1"/>
  <c r="O146" i="2" l="1"/>
  <c r="M150" i="2" l="1"/>
  <c r="M33" i="2"/>
  <c r="M146" i="2" l="1"/>
  <c r="M155" i="2" s="1"/>
  <c r="P150" i="2" l="1"/>
  <c r="O150" i="2"/>
  <c r="O140" i="2" l="1"/>
  <c r="O141" i="2" s="1"/>
  <c r="P140" i="2"/>
  <c r="P141" i="2" s="1"/>
  <c r="M103" i="2"/>
  <c r="M95" i="2"/>
  <c r="M90" i="2"/>
  <c r="M81" i="2"/>
  <c r="M79" i="2"/>
  <c r="M93" i="2" s="1"/>
  <c r="O50" i="2"/>
  <c r="P50" i="2"/>
  <c r="M50" i="2"/>
  <c r="M77" i="2" s="1"/>
  <c r="M107" i="2" l="1"/>
  <c r="O77" i="2"/>
  <c r="O117" i="2" s="1"/>
  <c r="O118" i="2" s="1"/>
  <c r="O119" i="2" s="1"/>
  <c r="O142" i="2" s="1"/>
  <c r="M117" i="2"/>
  <c r="M118" i="2" s="1"/>
  <c r="M119" i="2" s="1"/>
  <c r="M142" i="2" s="1"/>
  <c r="P77" i="2"/>
  <c r="P117" i="2" s="1"/>
  <c r="P118" i="2" s="1"/>
  <c r="P119" i="2" s="1"/>
  <c r="P142" i="2" s="1"/>
  <c r="O155" i="2"/>
  <c r="P155" i="2"/>
</calcChain>
</file>

<file path=xl/sharedStrings.xml><?xml version="1.0" encoding="utf-8"?>
<sst xmlns="http://schemas.openxmlformats.org/spreadsheetml/2006/main" count="340" uniqueCount="215">
  <si>
    <t>TIKSLŲ, UŽDAVINIŲ, PRIEMONIŲ, VEIKLŲ, VEIKLŲ IŠLAIDŲ IR PRODUKTŲ KRITERIJŲ SUVESTINĖ</t>
  </si>
  <si>
    <t>Programos kodas</t>
  </si>
  <si>
    <t>Prioriteto kodas</t>
  </si>
  <si>
    <t>Strateginio tikslo kodas</t>
  </si>
  <si>
    <t>Uždavinio kodas</t>
  </si>
  <si>
    <t>Priemonės kodas</t>
  </si>
  <si>
    <t>Pavadinimas</t>
  </si>
  <si>
    <t>Veiklos kodas</t>
  </si>
  <si>
    <t>Veiklos pavadinimas</t>
  </si>
  <si>
    <t>Finansavimo šaltinis</t>
  </si>
  <si>
    <t>Veiklos rodiklis</t>
  </si>
  <si>
    <t>Iš viso</t>
  </si>
  <si>
    <t>Planas</t>
  </si>
  <si>
    <t/>
  </si>
  <si>
    <t>SBB</t>
  </si>
  <si>
    <t>ESF</t>
  </si>
  <si>
    <t>Iš viso priemonei:</t>
  </si>
  <si>
    <t>Norbertas Airošius</t>
  </si>
  <si>
    <t>SPP</t>
  </si>
  <si>
    <t>SVA</t>
  </si>
  <si>
    <t>VBL</t>
  </si>
  <si>
    <t>Asta Baškevičienė</t>
  </si>
  <si>
    <t>Organizuotas renginys, vnt.</t>
  </si>
  <si>
    <t>Organizuotas renginys, skaičius</t>
  </si>
  <si>
    <t>Įvykdytos programos, skaičius</t>
  </si>
  <si>
    <t>Įgyvendinta programa, skaičius</t>
  </si>
  <si>
    <t>Paskatinta sportininkų, skaičius</t>
  </si>
  <si>
    <t>Finansavimo šaltinių suvestinė</t>
  </si>
  <si>
    <t>Finansavimo šaltiniai</t>
  </si>
  <si>
    <t>Savivaldybės biudžeto lėšos SBB</t>
  </si>
  <si>
    <t>Europos Sąjungos paramos lėšos ESF</t>
  </si>
  <si>
    <t>Valstybės biudžeto (pavedimų) lėšos VBL</t>
  </si>
  <si>
    <t>Specialiųjų programų lėšos SPP</t>
  </si>
  <si>
    <t>Pedagoginės psichologinės pagalbos gavėjų, skaičius</t>
  </si>
  <si>
    <t>Finansuoti švietimo pagalbai skirti etatai, skaičius</t>
  </si>
  <si>
    <t>Finansuoti ugdymo proceso  organizavimui ir valdymui skirti etatai, skaičius</t>
  </si>
  <si>
    <t>Neringos sporto mokyklos veiklos užtikrinimas</t>
  </si>
  <si>
    <t>Dalyvių skč., vnt.</t>
  </si>
  <si>
    <t>Paskatintų pedagogų skaičius, vnt.</t>
  </si>
  <si>
    <t>Viešųjų paslaugų kokybės gerinimas</t>
  </si>
  <si>
    <t>3.2.1.1.1</t>
  </si>
  <si>
    <t>3.2.1.1.2</t>
  </si>
  <si>
    <t>2023-ieji metai</t>
  </si>
  <si>
    <t>3.2.1.1.3</t>
  </si>
  <si>
    <t>EFEKTYVUS NERINGOS SAVIVALDYBĖS VALDYMAS</t>
  </si>
  <si>
    <t>3.2.1.1.5</t>
  </si>
  <si>
    <t>3.2.1.1.6</t>
  </si>
  <si>
    <t xml:space="preserve">3.2.1.2. Šiuolaikinius poreikius atitinkančios neformaliojo ugdymo įstaigų veiklos  užtikrinimas
</t>
  </si>
  <si>
    <t>3.2.1.2.1</t>
  </si>
  <si>
    <t>3.2.1.2.3</t>
  </si>
  <si>
    <t>3.2.1.2.4</t>
  </si>
  <si>
    <t>3.2.1.2.5</t>
  </si>
  <si>
    <t xml:space="preserve">3.2.1.3. Ugdymo programų rėmimo įgyvendinimas
</t>
  </si>
  <si>
    <t>3.2.1.3.1</t>
  </si>
  <si>
    <t>3.2.1.3.2</t>
  </si>
  <si>
    <t>3.2.1.3.3</t>
  </si>
  <si>
    <t>3.2.1.3.4</t>
  </si>
  <si>
    <t>Spec. poreikių vaikų (mokinių) įtraukties programų, skaičius</t>
  </si>
  <si>
    <t>3.2.1.3.5</t>
  </si>
  <si>
    <t>Tinklaveikos programos, skaičius</t>
  </si>
  <si>
    <t xml:space="preserve">3.2.1.4. Pedagogų kompetencijų tobulinimo organizavimas
</t>
  </si>
  <si>
    <t>3.2.1.4.1</t>
  </si>
  <si>
    <t>3.2.1.4.2</t>
  </si>
  <si>
    <t>3.2.1.4.3</t>
  </si>
  <si>
    <t xml:space="preserve">3.2.1.5. Neformaliųjų ugdymo programų suaugusiesiems parengimas ir įgyvendinimas
</t>
  </si>
  <si>
    <t>3.2.1.5.1</t>
  </si>
  <si>
    <t xml:space="preserve">3.2.1.6. Motyvavimo ugdymui (si) sistemų sukūrimas bei tobulinimas
</t>
  </si>
  <si>
    <t>3.2.1.6.1</t>
  </si>
  <si>
    <t>3.2.1.6.2</t>
  </si>
  <si>
    <t>Motyvuojančios sistemos, skaičius</t>
  </si>
  <si>
    <t>PATRAUKLIOS APLINKOS GYVENIMUI IR POILSIUI KŪRIMAS</t>
  </si>
  <si>
    <t xml:space="preserve">2.2.3.1. Fiziniam aktyvumui skirtos infrastruktūros ir erdvių sukūrimas, atnaujinimas ir pritaikymas </t>
  </si>
  <si>
    <t>Užtikrinti kultūrai, sportui ir gyvenimui patrauklios aplinkos kūrimą</t>
  </si>
  <si>
    <t>Atnaujinta sporto infrastruktūra, skaičius</t>
  </si>
  <si>
    <t>Įrengta aktyvaus poilsio, laisvalaikio, sporto infrastruktūra, skaičius</t>
  </si>
  <si>
    <t>Mokymų, stažuočių programos, vnt.</t>
  </si>
  <si>
    <t>Sporto zonos, skaičius</t>
  </si>
  <si>
    <t xml:space="preserve">2.2.3.2. Sporto renginių organizavimas ir sporto propagavimas
</t>
  </si>
  <si>
    <t xml:space="preserve">Specialioji dotacija mokymo lėšos S ML </t>
  </si>
  <si>
    <t>Atliktas remontas, vnt.</t>
  </si>
  <si>
    <t>Atnaujintas inventorius, vnt.</t>
  </si>
  <si>
    <t xml:space="preserve">Atnaujintas pastatas ir aplinka, vnt. </t>
  </si>
  <si>
    <t>BU gavėjų skaičius</t>
  </si>
  <si>
    <t>IU gavėjų skaičius</t>
  </si>
  <si>
    <t>Pasitenkinimo lygis teikiamomis ugdymo paslaugomis,  proc.</t>
  </si>
  <si>
    <t>SML</t>
  </si>
  <si>
    <t>Patalpų remontas, vnt.</t>
  </si>
  <si>
    <t>NU gavėjų skaičius</t>
  </si>
  <si>
    <t>Programos ugdytiniai, skaičius</t>
  </si>
  <si>
    <t>Tinklaveikos programų (hibridinio mokymo modelio) sukūrimas ir įgyvendinimas</t>
  </si>
  <si>
    <t xml:space="preserve">3.2.1.1. Šiuolaikinius poreikius atitinkančios ikimokyklinių ir bendrojo ugdymo įstaigų veiklos užtikrinimas
</t>
  </si>
  <si>
    <t>3.2.1.2.2</t>
  </si>
  <si>
    <t>Įgyvendintas projektas, proc.</t>
  </si>
  <si>
    <t>3.2.1.2.6</t>
  </si>
  <si>
    <t>Saulės fotovoltinės elektrinės įrengimas, vnt.</t>
  </si>
  <si>
    <t>Nutolusios saulės elektrinės dalies įsigijimas, vnt.</t>
  </si>
  <si>
    <t>3.2.1.1.4</t>
  </si>
  <si>
    <t>Veiklos vykdytojas</t>
  </si>
  <si>
    <t>2024-ieji metai</t>
  </si>
  <si>
    <t>Patalpų remontas ir modernizavimas pagal mokyklos SVP (vidaus baseinėlis, lauko aikštelė, patalpų remontas) vnt.</t>
  </si>
  <si>
    <t>Pasiruošta ir dalyvauta dainų šventėje, kartai</t>
  </si>
  <si>
    <t>Asmenų, besinaudojančių ugdymosi kompensavimo sistema, skaičius</t>
  </si>
  <si>
    <t>3.2.1.4.4</t>
  </si>
  <si>
    <t>Švietimo sistemos Pažangos plano parengimas ir įgyvendinimas</t>
  </si>
  <si>
    <t>2024-ųjų metų lėšų projek- tas</t>
  </si>
  <si>
    <t>Iš viso priemonei</t>
  </si>
  <si>
    <t>Iš viso tikslui</t>
  </si>
  <si>
    <t>Iš viso prioritetui</t>
  </si>
  <si>
    <t>Iš viso programai</t>
  </si>
  <si>
    <t>SAVIVALDYBĖS  LĖŠOS, IŠ VISO</t>
  </si>
  <si>
    <t>KITI ŠALTINIAI, IŠ VISO</t>
  </si>
  <si>
    <t>IŠ VISO</t>
  </si>
  <si>
    <t>Iš viso uždaviniui</t>
  </si>
  <si>
    <t xml:space="preserve"> Ikimokykliniame ir priešmokykliniame ugdyme dalyvaujančių 3–5 metų vaikų dalis (proc.)(ŠVIS)</t>
  </si>
  <si>
    <t>Programoje vartojami sutrumpinimai:</t>
  </si>
  <si>
    <t>SVP</t>
  </si>
  <si>
    <t>Strateginis veiklos planas</t>
  </si>
  <si>
    <t>IU</t>
  </si>
  <si>
    <t>Ikimokyklinis ugdymas</t>
  </si>
  <si>
    <t>BU</t>
  </si>
  <si>
    <t>Bendrasis ugdymas</t>
  </si>
  <si>
    <t>NU</t>
  </si>
  <si>
    <t>Neformalus ugdymas</t>
  </si>
  <si>
    <t>NVŠ</t>
  </si>
  <si>
    <t>Neformalus vaikų švietimas</t>
  </si>
  <si>
    <t>FŠPU</t>
  </si>
  <si>
    <t>Formalųjį švietimą papildantis ugdymas</t>
  </si>
  <si>
    <t>FŠPUP</t>
  </si>
  <si>
    <t>Formalųjį švietimą papildančio ugdymo programa</t>
  </si>
  <si>
    <t>VBE</t>
  </si>
  <si>
    <t>NEC</t>
  </si>
  <si>
    <t>Valstybiniai brandos egzaminai</t>
  </si>
  <si>
    <t>Nacionalinis egzaminų centras</t>
  </si>
  <si>
    <t>ŠVIS</t>
  </si>
  <si>
    <t>Švietimo valdymo informacinė sistema</t>
  </si>
  <si>
    <t>VUP</t>
  </si>
  <si>
    <t>Vidurinio ugdymo programa</t>
  </si>
  <si>
    <t>3.2.1.3.6</t>
  </si>
  <si>
    <t>SUP</t>
  </si>
  <si>
    <t>Specialieji ugdymosi poreikiai</t>
  </si>
  <si>
    <t>Atvejų, kai VGK siūlymu vaikams buvo suteiktos koordinuotai teikiamos švietimo, socialinės ir sveikatos priežiūros paslaugos, dalis nuo visų svarstytų atvejų (proc.)</t>
  </si>
  <si>
    <t>VGK</t>
  </si>
  <si>
    <t>Vaiko gerovės komisija</t>
  </si>
  <si>
    <t>Dalyvavimas 470 jachtų čempionato oraganizavime, skaičius</t>
  </si>
  <si>
    <t>2023–2025 METŲ STRATEGINIO VEIKLOS PLANO</t>
  </si>
  <si>
    <t>Asignavimai 2022-iesiems metams (tūkst. Eur)</t>
  </si>
  <si>
    <t>Lėšų poreikis biudžetiniams 2023-iesiems metams (tūkst. Eur)</t>
  </si>
  <si>
    <t>2025-ieji metai</t>
  </si>
  <si>
    <t>Vienai sąlyginei mokytojo pareigybei tenkančių mokinių skaičius BU mokyklose, skaičius</t>
  </si>
  <si>
    <t>Tris ir daugiau valstybinių brandos egzaminų išlaikiusių abiturientų dalis, proc.</t>
  </si>
  <si>
    <t>Pastato išorinės sienos remontas,proc.</t>
  </si>
  <si>
    <t>3.2.1.2.7</t>
  </si>
  <si>
    <t>Mokyklos apšiltinimas ir stogo remontas, vnt.</t>
  </si>
  <si>
    <t>Asignavimai 2022-iesiems metams  tūkst. Eur</t>
  </si>
  <si>
    <t>Lėšų poreikis biudžetiniams 2023-iesiems metams tūkst. Eur</t>
  </si>
  <si>
    <t>2025-ųjų metų lėšų projek- tas</t>
  </si>
  <si>
    <t>Iš vio uždaviniui:</t>
  </si>
  <si>
    <t xml:space="preserve">Ugdymo ir sporto veiklos programa, 02 </t>
  </si>
  <si>
    <t>Neringos savivaldybės</t>
  </si>
  <si>
    <t>2023–2025 metų strateginio veiklos plano</t>
  </si>
  <si>
    <t xml:space="preserve">4 priedas    </t>
  </si>
  <si>
    <t>3.2.1.1.7</t>
  </si>
  <si>
    <t>Švietimo skyrius</t>
  </si>
  <si>
    <t>Nidos lopšelis-darželis "Ąžuoliukas"</t>
  </si>
  <si>
    <t>Neringos gimnazija</t>
  </si>
  <si>
    <t>Neringos meno mokykla</t>
  </si>
  <si>
    <t>Neringos sporto mokykla</t>
  </si>
  <si>
    <t>Miesto tvarkymo ir statybos skyrius</t>
  </si>
  <si>
    <t>Socialinės paramos skyrius</t>
  </si>
  <si>
    <t>Nidos lopšelio-darželio „Ąžuoliukas“ pastato modernizavimas (T)</t>
  </si>
  <si>
    <t>Neringos gimnazijos pastato modernizavimas (T)</t>
  </si>
  <si>
    <t>Juodkrantės IU pastato modernizavimas (T)</t>
  </si>
  <si>
    <t>Neringos gimnazijos veiklos užtikrinimas (T)</t>
  </si>
  <si>
    <t>Nidos lopšelio-darželio „Ąžuoliukas“ veiklos užtikrinimas (T)</t>
  </si>
  <si>
    <t>Mokymo reikmių finansavimas mokymo lėšomis (T)</t>
  </si>
  <si>
    <t>Projekto „Atviros ekosistemos atsiskaitymams negrynaisiais pinigais bendrojo ugdymo įstaigų valgyklose kūrimas“ įgyvendinimas (P)</t>
  </si>
  <si>
    <t>Neringos meno mokyklos pastato atnaujinimas (T)</t>
  </si>
  <si>
    <t>Neringos meno mokyklos veiklos užtikrinimas (T)</t>
  </si>
  <si>
    <t>Neringos meno mokyklos tarptautinio projekto „Tarpkultūrinė bendrystė“ įgyvendinimas (T)</t>
  </si>
  <si>
    <t>Neringos sporto mokyklos veiklos užtikrinimas (T)</t>
  </si>
  <si>
    <t xml:space="preserve"> FŠPUP finansavimas mokymo lėšomis (T)</t>
  </si>
  <si>
    <t>NU programų NVŠ lėšomis vykdymas (T)</t>
  </si>
  <si>
    <t>Neringos sporto mokyklos pastato atnaujinimas (T)</t>
  </si>
  <si>
    <t>Edukacinių renginių mokiniams organizavimas (T)</t>
  </si>
  <si>
    <t>Pasirengimas ir dalyvavimas Lietuvos moksleivių dainų šventėje  (T)</t>
  </si>
  <si>
    <t>Pedagoginės psichologinės pagalbos teikimas  (T)</t>
  </si>
  <si>
    <t>Spec. poreikių vaikų (mokinių) įtraukties programų vykdymas (t)</t>
  </si>
  <si>
    <t>Koordinuotai teikiamų paslaugų vaikams nuo gimimo iki 18 m. (turintiems did. ir l. did. SUP – iki 21 m.) ir vaiko atstovams pagal įstatymą koordinavimas (T)</t>
  </si>
  <si>
    <t>Renginių, pedagogų kompetencijų tobulinimui, organizavimas (T)</t>
  </si>
  <si>
    <t>Stažuočių, mokymų pedagogų kompetencijų tobulinimui organizavimas (T)</t>
  </si>
  <si>
    <t>Pedagogų inovacijų skatinimas (T)</t>
  </si>
  <si>
    <t>Neformaliojo suaugusiųjų švietimo ir tęstinio mokymosi programų finansavimas (T)</t>
  </si>
  <si>
    <t>Švietimo bendruomenę motyvuojančių priemonių finansavimas (T)</t>
  </si>
  <si>
    <t xml:space="preserve">Ugdymosi pagal VUP kitoje savivaldybėje kompensavimo sistemos finansavimas (T)
</t>
  </si>
  <si>
    <t>2.2.3.1.1.</t>
  </si>
  <si>
    <t>2.2.3.1.3.</t>
  </si>
  <si>
    <t>2.2.3.2.1.</t>
  </si>
  <si>
    <t>2.2.3.2.2.</t>
  </si>
  <si>
    <t>Aktyvaus poilsio, laisvalaikio, sporto infrastruktūros atnaujinimas ir įrengimas
(T)</t>
  </si>
  <si>
    <t>Sporto zonų atnaujinimas ir įrengimas (T)</t>
  </si>
  <si>
    <t>Sporto renginių savivaldybėje ar partnerio teisėmis organizavimas (T)</t>
  </si>
  <si>
    <t>Geriausiųjų  sportininkų skatinimas (T)</t>
  </si>
  <si>
    <t>T</t>
  </si>
  <si>
    <t>tęstinė</t>
  </si>
  <si>
    <t xml:space="preserve">P </t>
  </si>
  <si>
    <t>pažangos</t>
  </si>
  <si>
    <t>Biudžeto ir turto valdymo skyrius</t>
  </si>
  <si>
    <t>2024-ųjų metų lėšų projektas (tūkst. Eur)</t>
  </si>
  <si>
    <t>2025-ųjų metų lėšų projektas (tūkst. Eur)</t>
  </si>
  <si>
    <t>Elektroninių pažymėjimų sk.</t>
  </si>
  <si>
    <t>2023 m. T veikloms - 4116,8 tūkt.Eur, P veikloms - 4,8 tūkst. Eur</t>
  </si>
  <si>
    <t xml:space="preserve">Užtikrinti kokybišką švietimo paslaugų teikimą   </t>
  </si>
  <si>
    <t xml:space="preserve">Išvystyti gyventojų  ir svečių poreikius atitinkančias sporto, fizinio aktyvumo ir poilsio paslaugas bei infrastruktūrą </t>
  </si>
  <si>
    <t>Strateginio planavimo, investicijų ir turizmo skyrius</t>
  </si>
  <si>
    <t>Skirti asignavimai 2023-iesiems metams (tūkst.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</si>
</sst>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3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theme="5" tint="-0.249977111117893"/>
      <name val="Times New Roman"/>
      <family val="1"/>
      <charset val="238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indexed="8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Times New Roman"/>
      <family val="1"/>
      <charset val="238"/>
    </font>
    <font>
      <sz val="9"/>
      <color indexed="8"/>
      <name val="Segoe UI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</font>
    <font>
      <b/>
      <sz val="9"/>
      <name val="Times New Roman"/>
      <family val="1"/>
      <charset val="238"/>
    </font>
    <font>
      <sz val="8"/>
      <color rgb="FFFF0000"/>
      <name val="Times New Roman"/>
      <family val="1"/>
      <charset val="186"/>
    </font>
    <font>
      <sz val="11"/>
      <color rgb="FFFF0000"/>
      <name val="Calibri"/>
      <family val="2"/>
      <charset val="186"/>
    </font>
    <font>
      <b/>
      <sz val="8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rgb="FFFF0000"/>
      <name val="Times New Roman"/>
      <family val="1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C2E6"/>
        <bgColor auto="1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64" fillId="0" borderId="0" applyFont="0" applyFill="0" applyBorder="0" applyAlignment="0" applyProtection="0"/>
  </cellStyleXfs>
  <cellXfs count="593">
    <xf numFmtId="0" fontId="0" fillId="0" borderId="0" xfId="0"/>
    <xf numFmtId="0" fontId="20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8" fillId="33" borderId="1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/>
    <xf numFmtId="0" fontId="23" fillId="0" borderId="17" xfId="0" applyFont="1" applyBorder="1" applyAlignment="1">
      <alignment horizontal="left" vertical="center" wrapText="1"/>
    </xf>
    <xf numFmtId="0" fontId="27" fillId="36" borderId="34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30" fillId="36" borderId="3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/>
    <xf numFmtId="164" fontId="23" fillId="0" borderId="12" xfId="0" applyNumberFormat="1" applyFont="1" applyBorder="1" applyAlignment="1">
      <alignment horizontal="center" vertical="center" wrapText="1"/>
    </xf>
    <xf numFmtId="164" fontId="30" fillId="36" borderId="34" xfId="0" applyNumberFormat="1" applyFont="1" applyFill="1" applyBorder="1" applyAlignment="1">
      <alignment horizontal="center" vertical="center"/>
    </xf>
    <xf numFmtId="164" fontId="30" fillId="36" borderId="34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right"/>
    </xf>
    <xf numFmtId="164" fontId="31" fillId="35" borderId="33" xfId="0" applyNumberFormat="1" applyFont="1" applyFill="1" applyBorder="1" applyAlignment="1">
      <alignment horizontal="center" vertical="center"/>
    </xf>
    <xf numFmtId="0" fontId="30" fillId="38" borderId="17" xfId="0" applyFont="1" applyFill="1" applyBorder="1"/>
    <xf numFmtId="0" fontId="31" fillId="34" borderId="17" xfId="0" applyFont="1" applyFill="1" applyBorder="1" applyAlignment="1">
      <alignment vertical="center" wrapText="1"/>
    </xf>
    <xf numFmtId="0" fontId="31" fillId="34" borderId="13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164" fontId="27" fillId="36" borderId="34" xfId="0" applyNumberFormat="1" applyFont="1" applyFill="1" applyBorder="1" applyAlignment="1">
      <alignment horizontal="center" vertical="center"/>
    </xf>
    <xf numFmtId="164" fontId="27" fillId="36" borderId="18" xfId="0" applyNumberFormat="1" applyFont="1" applyFill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2" fillId="0" borderId="17" xfId="0" applyNumberFormat="1" applyFont="1" applyBorder="1" applyAlignment="1">
      <alignment horizontal="center" vertical="center" wrapText="1"/>
    </xf>
    <xf numFmtId="164" fontId="31" fillId="36" borderId="34" xfId="0" applyNumberFormat="1" applyFont="1" applyFill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34" fillId="0" borderId="0" xfId="0" applyFont="1"/>
    <xf numFmtId="0" fontId="37" fillId="38" borderId="34" xfId="0" applyFont="1" applyFill="1" applyBorder="1"/>
    <xf numFmtId="164" fontId="30" fillId="38" borderId="34" xfId="0" applyNumberFormat="1" applyFont="1" applyFill="1" applyBorder="1" applyAlignment="1">
      <alignment horizontal="center" vertical="center"/>
    </xf>
    <xf numFmtId="0" fontId="33" fillId="34" borderId="45" xfId="0" applyFont="1" applyFill="1" applyBorder="1"/>
    <xf numFmtId="0" fontId="38" fillId="0" borderId="0" xfId="0" applyFont="1"/>
    <xf numFmtId="0" fontId="35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24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/>
    <xf numFmtId="0" fontId="23" fillId="0" borderId="17" xfId="0" applyFont="1" applyBorder="1" applyAlignment="1">
      <alignment vertical="center" wrapText="1"/>
    </xf>
    <xf numFmtId="164" fontId="23" fillId="0" borderId="17" xfId="0" applyNumberFormat="1" applyFont="1" applyBorder="1" applyAlignment="1">
      <alignment vertical="center" wrapText="1"/>
    </xf>
    <xf numFmtId="0" fontId="23" fillId="37" borderId="17" xfId="0" applyFont="1" applyFill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36" fillId="34" borderId="17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7" fillId="39" borderId="17" xfId="0" applyFont="1" applyFill="1" applyBorder="1" applyAlignment="1">
      <alignment horizontal="left" vertical="center"/>
    </xf>
    <xf numFmtId="0" fontId="26" fillId="37" borderId="0" xfId="0" applyFont="1" applyFill="1"/>
    <xf numFmtId="0" fontId="0" fillId="37" borderId="0" xfId="0" applyFill="1"/>
    <xf numFmtId="0" fontId="23" fillId="37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right"/>
    </xf>
    <xf numFmtId="0" fontId="28" fillId="34" borderId="17" xfId="0" applyFont="1" applyFill="1" applyBorder="1" applyAlignment="1">
      <alignment vertical="center" wrapText="1"/>
    </xf>
    <xf numFmtId="0" fontId="0" fillId="38" borderId="17" xfId="0" applyFill="1" applyBorder="1"/>
    <xf numFmtId="0" fontId="44" fillId="39" borderId="10" xfId="0" applyFont="1" applyFill="1" applyBorder="1"/>
    <xf numFmtId="0" fontId="0" fillId="37" borderId="17" xfId="0" applyFill="1" applyBorder="1"/>
    <xf numFmtId="0" fontId="33" fillId="39" borderId="10" xfId="0" applyFont="1" applyFill="1" applyBorder="1"/>
    <xf numFmtId="0" fontId="30" fillId="39" borderId="17" xfId="0" applyFont="1" applyFill="1" applyBorder="1"/>
    <xf numFmtId="0" fontId="30" fillId="39" borderId="13" xfId="0" applyFont="1" applyFill="1" applyBorder="1"/>
    <xf numFmtId="0" fontId="26" fillId="39" borderId="17" xfId="0" applyFont="1" applyFill="1" applyBorder="1"/>
    <xf numFmtId="164" fontId="33" fillId="42" borderId="34" xfId="0" applyNumberFormat="1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left" vertical="center"/>
    </xf>
    <xf numFmtId="0" fontId="26" fillId="39" borderId="17" xfId="0" applyFont="1" applyFill="1" applyBorder="1" applyAlignment="1">
      <alignment horizontal="center" vertical="center"/>
    </xf>
    <xf numFmtId="0" fontId="26" fillId="39" borderId="28" xfId="0" applyFont="1" applyFill="1" applyBorder="1"/>
    <xf numFmtId="0" fontId="45" fillId="34" borderId="18" xfId="0" applyFont="1" applyFill="1" applyBorder="1" applyAlignment="1">
      <alignment horizontal="center" vertical="center" wrapText="1"/>
    </xf>
    <xf numFmtId="0" fontId="46" fillId="38" borderId="18" xfId="0" applyFont="1" applyFill="1" applyBorder="1" applyAlignment="1">
      <alignment vertical="center"/>
    </xf>
    <xf numFmtId="0" fontId="46" fillId="37" borderId="18" xfId="0" applyFont="1" applyFill="1" applyBorder="1" applyAlignment="1">
      <alignment vertical="center"/>
    </xf>
    <xf numFmtId="0" fontId="46" fillId="39" borderId="18" xfId="0" applyFont="1" applyFill="1" applyBorder="1" applyAlignment="1">
      <alignment horizontal="center" vertical="center"/>
    </xf>
    <xf numFmtId="0" fontId="47" fillId="39" borderId="18" xfId="0" applyFont="1" applyFill="1" applyBorder="1" applyAlignment="1">
      <alignment horizontal="center"/>
    </xf>
    <xf numFmtId="0" fontId="0" fillId="39" borderId="13" xfId="0" applyFill="1" applyBorder="1" applyAlignment="1">
      <alignment horizontal="center" vertical="center"/>
    </xf>
    <xf numFmtId="0" fontId="0" fillId="38" borderId="13" xfId="0" applyFill="1" applyBorder="1"/>
    <xf numFmtId="164" fontId="33" fillId="43" borderId="34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0" fillId="0" borderId="17" xfId="0" applyBorder="1"/>
    <xf numFmtId="164" fontId="22" fillId="0" borderId="20" xfId="0" applyNumberFormat="1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164" fontId="33" fillId="43" borderId="33" xfId="0" applyNumberFormat="1" applyFont="1" applyFill="1" applyBorder="1" applyAlignment="1">
      <alignment horizontal="center" vertical="center"/>
    </xf>
    <xf numFmtId="164" fontId="30" fillId="43" borderId="23" xfId="0" applyNumberFormat="1" applyFont="1" applyFill="1" applyBorder="1" applyAlignment="1">
      <alignment horizontal="center" vertical="center"/>
    </xf>
    <xf numFmtId="0" fontId="32" fillId="43" borderId="31" xfId="0" applyFont="1" applyFill="1" applyBorder="1" applyAlignment="1">
      <alignment horizontal="right" vertical="center"/>
    </xf>
    <xf numFmtId="0" fontId="32" fillId="43" borderId="30" xfId="0" applyFont="1" applyFill="1" applyBorder="1" applyAlignment="1">
      <alignment horizontal="right" vertical="center"/>
    </xf>
    <xf numFmtId="0" fontId="35" fillId="39" borderId="36" xfId="0" applyFont="1" applyFill="1" applyBorder="1"/>
    <xf numFmtId="0" fontId="35" fillId="39" borderId="35" xfId="0" applyFont="1" applyFill="1" applyBorder="1"/>
    <xf numFmtId="164" fontId="35" fillId="39" borderId="18" xfId="0" applyNumberFormat="1" applyFont="1" applyFill="1" applyBorder="1" applyAlignment="1">
      <alignment horizontal="center"/>
    </xf>
    <xf numFmtId="0" fontId="0" fillId="39" borderId="28" xfId="0" applyFill="1" applyBorder="1"/>
    <xf numFmtId="164" fontId="35" fillId="39" borderId="13" xfId="0" applyNumberFormat="1" applyFont="1" applyFill="1" applyBorder="1" applyAlignment="1">
      <alignment horizontal="center"/>
    </xf>
    <xf numFmtId="0" fontId="35" fillId="39" borderId="0" xfId="0" applyFont="1" applyFill="1"/>
    <xf numFmtId="0" fontId="35" fillId="39" borderId="15" xfId="0" applyFont="1" applyFill="1" applyBorder="1"/>
    <xf numFmtId="0" fontId="52" fillId="34" borderId="17" xfId="0" applyFont="1" applyFill="1" applyBorder="1" applyAlignment="1">
      <alignment vertical="center" wrapText="1"/>
    </xf>
    <xf numFmtId="0" fontId="52" fillId="39" borderId="17" xfId="0" applyFont="1" applyFill="1" applyBorder="1"/>
    <xf numFmtId="0" fontId="53" fillId="39" borderId="19" xfId="0" applyFont="1" applyFill="1" applyBorder="1"/>
    <xf numFmtId="164" fontId="30" fillId="43" borderId="13" xfId="0" applyNumberFormat="1" applyFont="1" applyFill="1" applyBorder="1" applyAlignment="1">
      <alignment horizontal="center" vertical="center"/>
    </xf>
    <xf numFmtId="0" fontId="20" fillId="43" borderId="23" xfId="0" applyFont="1" applyFill="1" applyBorder="1"/>
    <xf numFmtId="0" fontId="30" fillId="39" borderId="18" xfId="0" applyFont="1" applyFill="1" applyBorder="1"/>
    <xf numFmtId="0" fontId="54" fillId="34" borderId="17" xfId="0" applyFont="1" applyFill="1" applyBorder="1" applyAlignment="1">
      <alignment vertical="center" wrapText="1"/>
    </xf>
    <xf numFmtId="0" fontId="55" fillId="34" borderId="17" xfId="0" applyFont="1" applyFill="1" applyBorder="1"/>
    <xf numFmtId="0" fontId="55" fillId="39" borderId="17" xfId="0" applyFont="1" applyFill="1" applyBorder="1"/>
    <xf numFmtId="0" fontId="56" fillId="38" borderId="17" xfId="0" applyFont="1" applyFill="1" applyBorder="1"/>
    <xf numFmtId="0" fontId="54" fillId="34" borderId="23" xfId="0" applyFont="1" applyFill="1" applyBorder="1" applyAlignment="1">
      <alignment vertical="center" wrapText="1"/>
    </xf>
    <xf numFmtId="0" fontId="55" fillId="39" borderId="23" xfId="0" applyFont="1" applyFill="1" applyBorder="1"/>
    <xf numFmtId="0" fontId="55" fillId="39" borderId="10" xfId="0" applyFont="1" applyFill="1" applyBorder="1"/>
    <xf numFmtId="0" fontId="56" fillId="39" borderId="10" xfId="0" applyFont="1" applyFill="1" applyBorder="1"/>
    <xf numFmtId="0" fontId="54" fillId="34" borderId="44" xfId="0" applyFont="1" applyFill="1" applyBorder="1" applyAlignment="1">
      <alignment vertical="center" wrapText="1"/>
    </xf>
    <xf numFmtId="0" fontId="55" fillId="34" borderId="45" xfId="0" applyFont="1" applyFill="1" applyBorder="1"/>
    <xf numFmtId="0" fontId="56" fillId="34" borderId="45" xfId="0" applyFont="1" applyFill="1" applyBorder="1"/>
    <xf numFmtId="0" fontId="0" fillId="39" borderId="17" xfId="0" applyFill="1" applyBorder="1"/>
    <xf numFmtId="164" fontId="31" fillId="41" borderId="34" xfId="0" applyNumberFormat="1" applyFont="1" applyFill="1" applyBorder="1" applyAlignment="1">
      <alignment horizontal="center" vertical="center"/>
    </xf>
    <xf numFmtId="0" fontId="37" fillId="43" borderId="13" xfId="0" applyFont="1" applyFill="1" applyBorder="1"/>
    <xf numFmtId="0" fontId="30" fillId="39" borderId="23" xfId="0" applyFont="1" applyFill="1" applyBorder="1"/>
    <xf numFmtId="164" fontId="30" fillId="39" borderId="23" xfId="0" applyNumberFormat="1" applyFont="1" applyFill="1" applyBorder="1" applyAlignment="1">
      <alignment horizontal="center" vertical="center"/>
    </xf>
    <xf numFmtId="0" fontId="37" fillId="39" borderId="23" xfId="0" applyFont="1" applyFill="1" applyBorder="1"/>
    <xf numFmtId="0" fontId="37" fillId="34" borderId="47" xfId="0" applyFont="1" applyFill="1" applyBorder="1"/>
    <xf numFmtId="164" fontId="30" fillId="34" borderId="46" xfId="0" applyNumberFormat="1" applyFont="1" applyFill="1" applyBorder="1" applyAlignment="1">
      <alignment horizontal="center" vertical="center"/>
    </xf>
    <xf numFmtId="0" fontId="23" fillId="39" borderId="17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164" fontId="27" fillId="41" borderId="34" xfId="0" applyNumberFormat="1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 vertical="center"/>
    </xf>
    <xf numFmtId="164" fontId="22" fillId="37" borderId="12" xfId="0" applyNumberFormat="1" applyFont="1" applyFill="1" applyBorder="1" applyAlignment="1">
      <alignment horizontal="center" vertical="center" wrapText="1"/>
    </xf>
    <xf numFmtId="164" fontId="57" fillId="0" borderId="17" xfId="0" applyNumberFormat="1" applyFont="1" applyBorder="1" applyAlignment="1">
      <alignment vertical="center"/>
    </xf>
    <xf numFmtId="164" fontId="58" fillId="34" borderId="17" xfId="0" applyNumberFormat="1" applyFont="1" applyFill="1" applyBorder="1"/>
    <xf numFmtId="0" fontId="57" fillId="0" borderId="11" xfId="0" applyFont="1" applyBorder="1" applyAlignment="1">
      <alignment vertical="center" wrapText="1"/>
    </xf>
    <xf numFmtId="164" fontId="57" fillId="0" borderId="11" xfId="0" applyNumberFormat="1" applyFont="1" applyBorder="1" applyAlignment="1">
      <alignment vertical="center" wrapText="1"/>
    </xf>
    <xf numFmtId="164" fontId="57" fillId="37" borderId="17" xfId="0" applyNumberFormat="1" applyFont="1" applyFill="1" applyBorder="1" applyAlignment="1">
      <alignment vertical="center"/>
    </xf>
    <xf numFmtId="0" fontId="57" fillId="0" borderId="13" xfId="0" applyFont="1" applyBorder="1" applyAlignment="1">
      <alignment vertical="center" wrapText="1"/>
    </xf>
    <xf numFmtId="164" fontId="57" fillId="0" borderId="13" xfId="0" applyNumberFormat="1" applyFont="1" applyBorder="1" applyAlignment="1">
      <alignment vertical="center" wrapText="1"/>
    </xf>
    <xf numFmtId="0" fontId="34" fillId="37" borderId="28" xfId="0" applyFont="1" applyFill="1" applyBorder="1" applyAlignment="1">
      <alignment horizontal="left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8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4" fontId="42" fillId="37" borderId="17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/>
    </xf>
    <xf numFmtId="0" fontId="60" fillId="38" borderId="13" xfId="0" applyFont="1" applyFill="1" applyBorder="1"/>
    <xf numFmtId="164" fontId="22" fillId="37" borderId="17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/>
    <xf numFmtId="1" fontId="22" fillId="0" borderId="17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6" fillId="38" borderId="17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3" fillId="39" borderId="17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 vertical="center"/>
    </xf>
    <xf numFmtId="0" fontId="23" fillId="38" borderId="17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wrapText="1"/>
    </xf>
    <xf numFmtId="0" fontId="51" fillId="39" borderId="31" xfId="0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  <xf numFmtId="0" fontId="51" fillId="35" borderId="31" xfId="0" applyFont="1" applyFill="1" applyBorder="1" applyAlignment="1">
      <alignment horizontal="center"/>
    </xf>
    <xf numFmtId="164" fontId="23" fillId="37" borderId="13" xfId="0" applyNumberFormat="1" applyFont="1" applyFill="1" applyBorder="1" applyAlignment="1">
      <alignment horizontal="center" vertical="center" wrapText="1"/>
    </xf>
    <xf numFmtId="164" fontId="23" fillId="37" borderId="12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4" fillId="37" borderId="0" xfId="0" applyFont="1" applyFill="1" applyAlignment="1">
      <alignment horizontal="left" vertical="center" wrapText="1"/>
    </xf>
    <xf numFmtId="164" fontId="23" fillId="37" borderId="18" xfId="0" applyNumberFormat="1" applyFont="1" applyFill="1" applyBorder="1" applyAlignment="1">
      <alignment horizontal="center" vertical="center" wrapText="1"/>
    </xf>
    <xf numFmtId="164" fontId="43" fillId="37" borderId="12" xfId="0" applyNumberFormat="1" applyFont="1" applyFill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0" fillId="0" borderId="0" xfId="0" applyFont="1"/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4" fontId="30" fillId="36" borderId="18" xfId="0" applyNumberFormat="1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left" vertical="center" wrapText="1"/>
    </xf>
    <xf numFmtId="164" fontId="26" fillId="0" borderId="0" xfId="0" applyNumberFormat="1" applyFont="1"/>
    <xf numFmtId="0" fontId="42" fillId="0" borderId="12" xfId="0" applyFont="1" applyBorder="1" applyAlignment="1">
      <alignment horizontal="center" vertical="center"/>
    </xf>
    <xf numFmtId="164" fontId="42" fillId="37" borderId="17" xfId="0" applyNumberFormat="1" applyFont="1" applyFill="1" applyBorder="1" applyAlignment="1">
      <alignment horizontal="center" vertical="center" wrapText="1"/>
    </xf>
    <xf numFmtId="164" fontId="42" fillId="0" borderId="49" xfId="0" applyNumberFormat="1" applyFont="1" applyBorder="1" applyAlignment="1">
      <alignment horizontal="center" vertical="center"/>
    </xf>
    <xf numFmtId="164" fontId="42" fillId="0" borderId="5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164" fontId="22" fillId="37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24" fillId="0" borderId="19" xfId="0" applyFont="1" applyBorder="1" applyAlignment="1">
      <alignment horizontal="center" vertical="center" wrapText="1"/>
    </xf>
    <xf numFmtId="164" fontId="36" fillId="34" borderId="19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49" fontId="25" fillId="0" borderId="0" xfId="0" applyNumberFormat="1" applyFont="1" applyAlignment="1">
      <alignment horizontal="left" vertical="center"/>
    </xf>
    <xf numFmtId="49" fontId="25" fillId="0" borderId="37" xfId="0" applyNumberFormat="1" applyFont="1" applyBorder="1" applyAlignment="1">
      <alignment horizontal="left" vertical="center"/>
    </xf>
    <xf numFmtId="0" fontId="27" fillId="36" borderId="35" xfId="0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29" fillId="34" borderId="12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/>
    </xf>
    <xf numFmtId="0" fontId="49" fillId="38" borderId="18" xfId="0" applyFont="1" applyFill="1" applyBorder="1" applyAlignment="1">
      <alignment vertical="center"/>
    </xf>
    <xf numFmtId="0" fontId="24" fillId="38" borderId="13" xfId="0" applyFont="1" applyFill="1" applyBorder="1"/>
    <xf numFmtId="0" fontId="49" fillId="0" borderId="18" xfId="0" applyFont="1" applyBorder="1" applyAlignment="1">
      <alignment vertical="center"/>
    </xf>
    <xf numFmtId="0" fontId="24" fillId="37" borderId="13" xfId="0" applyFont="1" applyFill="1" applyBorder="1"/>
    <xf numFmtId="0" fontId="23" fillId="0" borderId="35" xfId="0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22" fillId="37" borderId="17" xfId="0" applyNumberFormat="1" applyFont="1" applyFill="1" applyBorder="1" applyAlignment="1">
      <alignment horizontal="center" vertical="center" wrapText="1"/>
    </xf>
    <xf numFmtId="0" fontId="35" fillId="39" borderId="30" xfId="0" applyFont="1" applyFill="1" applyBorder="1"/>
    <xf numFmtId="0" fontId="23" fillId="37" borderId="17" xfId="0" applyFont="1" applyFill="1" applyBorder="1" applyAlignment="1">
      <alignment horizontal="left" vertical="center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30" fillId="0" borderId="0" xfId="0" applyFont="1"/>
    <xf numFmtId="0" fontId="20" fillId="0" borderId="0" xfId="0" applyFont="1"/>
    <xf numFmtId="0" fontId="26" fillId="0" borderId="0" xfId="0" applyFont="1"/>
    <xf numFmtId="0" fontId="0" fillId="0" borderId="0" xfId="0"/>
    <xf numFmtId="0" fontId="33" fillId="34" borderId="19" xfId="0" applyFont="1" applyFill="1" applyBorder="1" applyAlignment="1">
      <alignment horizontal="right" vertical="center" wrapText="1"/>
    </xf>
    <xf numFmtId="0" fontId="33" fillId="34" borderId="21" xfId="0" applyFont="1" applyFill="1" applyBorder="1" applyAlignment="1">
      <alignment horizontal="right" vertical="center" wrapText="1"/>
    </xf>
    <xf numFmtId="0" fontId="33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7" fillId="39" borderId="19" xfId="0" applyFont="1" applyFill="1" applyBorder="1" applyAlignment="1">
      <alignment horizontal="left" vertical="center"/>
    </xf>
    <xf numFmtId="0" fontId="27" fillId="39" borderId="21" xfId="0" applyFont="1" applyFill="1" applyBorder="1" applyAlignment="1">
      <alignment horizontal="left" vertical="center"/>
    </xf>
    <xf numFmtId="0" fontId="27" fillId="39" borderId="20" xfId="0" applyFont="1" applyFill="1" applyBorder="1" applyAlignment="1">
      <alignment horizontal="left" vertical="center"/>
    </xf>
    <xf numFmtId="0" fontId="28" fillId="34" borderId="19" xfId="0" applyFont="1" applyFill="1" applyBorder="1" applyAlignment="1">
      <alignment horizontal="left" vertical="center" wrapText="1"/>
    </xf>
    <xf numFmtId="0" fontId="28" fillId="34" borderId="21" xfId="0" applyFont="1" applyFill="1" applyBorder="1" applyAlignment="1">
      <alignment horizontal="left" vertical="center" wrapText="1"/>
    </xf>
    <xf numFmtId="0" fontId="28" fillId="34" borderId="20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left" vertical="center" wrapText="1"/>
    </xf>
    <xf numFmtId="0" fontId="23" fillId="37" borderId="12" xfId="0" applyFont="1" applyFill="1" applyBorder="1" applyAlignment="1">
      <alignment horizontal="left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65" fillId="44" borderId="31" xfId="0" applyFont="1" applyFill="1" applyBorder="1" applyAlignment="1" applyProtection="1">
      <alignment horizontal="right" vertical="center"/>
      <protection locked="0"/>
    </xf>
    <xf numFmtId="0" fontId="65" fillId="44" borderId="37" xfId="0" applyFont="1" applyFill="1" applyBorder="1" applyAlignment="1" applyProtection="1">
      <alignment horizontal="right" vertical="center"/>
      <protection locked="0"/>
    </xf>
    <xf numFmtId="0" fontId="65" fillId="44" borderId="48" xfId="0" applyFont="1" applyFill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37" borderId="11" xfId="0" applyFont="1" applyFill="1" applyBorder="1" applyAlignment="1">
      <alignment horizontal="left" vertical="center" wrapText="1"/>
    </xf>
    <xf numFmtId="0" fontId="33" fillId="43" borderId="30" xfId="0" applyFont="1" applyFill="1" applyBorder="1" applyAlignment="1">
      <alignment horizontal="right" vertical="center"/>
    </xf>
    <xf numFmtId="0" fontId="33" fillId="43" borderId="10" xfId="0" applyFont="1" applyFill="1" applyBorder="1" applyAlignment="1">
      <alignment horizontal="right" vertical="center"/>
    </xf>
    <xf numFmtId="0" fontId="33" fillId="43" borderId="42" xfId="0" applyFont="1" applyFill="1" applyBorder="1" applyAlignment="1">
      <alignment horizontal="right" vertical="center"/>
    </xf>
    <xf numFmtId="0" fontId="33" fillId="43" borderId="25" xfId="0" applyFont="1" applyFill="1" applyBorder="1" applyAlignment="1">
      <alignment horizontal="center" vertical="center"/>
    </xf>
    <xf numFmtId="0" fontId="33" fillId="43" borderId="22" xfId="0" applyFont="1" applyFill="1" applyBorder="1" applyAlignment="1">
      <alignment horizontal="center" vertical="center"/>
    </xf>
    <xf numFmtId="0" fontId="33" fillId="43" borderId="41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textRotation="90" wrapText="1"/>
    </xf>
    <xf numFmtId="49" fontId="28" fillId="33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28" fillId="40" borderId="32" xfId="0" applyNumberFormat="1" applyFont="1" applyFill="1" applyBorder="1" applyAlignment="1">
      <alignment horizontal="center" vertical="center" textRotation="90" wrapText="1"/>
    </xf>
    <xf numFmtId="0" fontId="0" fillId="40" borderId="35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6" fillId="0" borderId="37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 vertical="top"/>
    </xf>
    <xf numFmtId="0" fontId="28" fillId="0" borderId="3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36" borderId="39" xfId="0" applyFont="1" applyFill="1" applyBorder="1" applyAlignment="1">
      <alignment horizontal="center" vertical="center"/>
    </xf>
    <xf numFmtId="0" fontId="27" fillId="36" borderId="4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 vertical="center" textRotation="90" wrapText="1"/>
    </xf>
    <xf numFmtId="0" fontId="27" fillId="35" borderId="19" xfId="0" applyFont="1" applyFill="1" applyBorder="1" applyAlignment="1">
      <alignment horizontal="left" vertical="center"/>
    </xf>
    <xf numFmtId="0" fontId="27" fillId="35" borderId="21" xfId="0" applyFont="1" applyFill="1" applyBorder="1" applyAlignment="1">
      <alignment horizontal="left" vertical="center"/>
    </xf>
    <xf numFmtId="0" fontId="27" fillId="35" borderId="20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9" fillId="0" borderId="12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164" fontId="26" fillId="37" borderId="11" xfId="0" applyNumberFormat="1" applyFont="1" applyFill="1" applyBorder="1" applyAlignment="1">
      <alignment horizontal="center" vertical="center" wrapText="1"/>
    </xf>
    <xf numFmtId="164" fontId="26" fillId="37" borderId="13" xfId="0" applyNumberFormat="1" applyFont="1" applyFill="1" applyBorder="1" applyAlignment="1">
      <alignment horizontal="center" vertical="center" wrapText="1"/>
    </xf>
    <xf numFmtId="164" fontId="26" fillId="37" borderId="12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wrapText="1"/>
    </xf>
    <xf numFmtId="1" fontId="22" fillId="0" borderId="17" xfId="0" applyNumberFormat="1" applyFont="1" applyBorder="1" applyAlignment="1">
      <alignment horizontal="center" vertical="center" wrapText="1"/>
    </xf>
    <xf numFmtId="0" fontId="26" fillId="37" borderId="18" xfId="0" applyFont="1" applyFill="1" applyBorder="1" applyAlignment="1">
      <alignment horizontal="left" vertical="center" wrapText="1"/>
    </xf>
    <xf numFmtId="0" fontId="26" fillId="37" borderId="13" xfId="0" applyFont="1" applyFill="1" applyBorder="1" applyAlignment="1">
      <alignment horizontal="left" vertical="center" wrapText="1"/>
    </xf>
    <xf numFmtId="0" fontId="33" fillId="42" borderId="21" xfId="0" applyFont="1" applyFill="1" applyBorder="1" applyAlignment="1">
      <alignment horizontal="right" vertical="center"/>
    </xf>
    <xf numFmtId="0" fontId="33" fillId="42" borderId="20" xfId="0" applyFont="1" applyFill="1" applyBorder="1" applyAlignment="1">
      <alignment horizontal="right" vertical="center"/>
    </xf>
    <xf numFmtId="0" fontId="26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6" fillId="37" borderId="17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164" fontId="26" fillId="37" borderId="18" xfId="0" applyNumberFormat="1" applyFont="1" applyFill="1" applyBorder="1" applyAlignment="1">
      <alignment horizontal="center" vertical="center" wrapText="1"/>
    </xf>
    <xf numFmtId="0" fontId="26" fillId="37" borderId="18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30" fillId="36" borderId="32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164" fontId="30" fillId="36" borderId="24" xfId="0" applyNumberFormat="1" applyFont="1" applyFill="1" applyBorder="1" applyAlignment="1">
      <alignment horizontal="center" vertical="center"/>
    </xf>
    <xf numFmtId="164" fontId="30" fillId="36" borderId="39" xfId="0" applyNumberFormat="1" applyFont="1" applyFill="1" applyBorder="1" applyAlignment="1">
      <alignment horizontal="center" vertical="center"/>
    </xf>
    <xf numFmtId="164" fontId="30" fillId="36" borderId="40" xfId="0" applyNumberFormat="1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left" vertical="center" wrapText="1"/>
    </xf>
    <xf numFmtId="0" fontId="34" fillId="37" borderId="38" xfId="0" applyFont="1" applyFill="1" applyBorder="1" applyAlignment="1">
      <alignment horizontal="left" vertical="center" wrapText="1"/>
    </xf>
    <xf numFmtId="0" fontId="34" fillId="37" borderId="28" xfId="0" applyFont="1" applyFill="1" applyBorder="1" applyAlignment="1">
      <alignment horizontal="left" vertical="center" wrapText="1"/>
    </xf>
    <xf numFmtId="0" fontId="34" fillId="37" borderId="29" xfId="0" applyFont="1" applyFill="1" applyBorder="1" applyAlignment="1">
      <alignment horizontal="left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30" fillId="43" borderId="25" xfId="0" applyFont="1" applyFill="1" applyBorder="1" applyAlignment="1">
      <alignment horizontal="center" vertical="center"/>
    </xf>
    <xf numFmtId="0" fontId="30" fillId="43" borderId="22" xfId="0" applyFont="1" applyFill="1" applyBorder="1" applyAlignment="1">
      <alignment horizontal="center" vertical="center"/>
    </xf>
    <xf numFmtId="0" fontId="30" fillId="43" borderId="41" xfId="0" applyFont="1" applyFill="1" applyBorder="1" applyAlignment="1">
      <alignment horizontal="center" vertical="center"/>
    </xf>
    <xf numFmtId="0" fontId="34" fillId="37" borderId="12" xfId="0" applyFont="1" applyFill="1" applyBorder="1" applyAlignment="1">
      <alignment horizontal="left" vertical="top" wrapText="1"/>
    </xf>
    <xf numFmtId="0" fontId="34" fillId="37" borderId="17" xfId="0" applyFont="1" applyFill="1" applyBorder="1" applyAlignment="1">
      <alignment horizontal="left" vertical="top" wrapText="1"/>
    </xf>
    <xf numFmtId="0" fontId="34" fillId="37" borderId="18" xfId="0" applyFont="1" applyFill="1" applyBorder="1" applyAlignment="1">
      <alignment horizontal="left" vertical="top" wrapText="1"/>
    </xf>
    <xf numFmtId="0" fontId="35" fillId="43" borderId="0" xfId="0" applyFont="1" applyFill="1" applyAlignment="1">
      <alignment horizontal="right" vertical="center"/>
    </xf>
    <xf numFmtId="0" fontId="35" fillId="43" borderId="10" xfId="0" applyFont="1" applyFill="1" applyBorder="1" applyAlignment="1">
      <alignment horizontal="right" vertical="center"/>
    </xf>
    <xf numFmtId="0" fontId="35" fillId="43" borderId="42" xfId="0" applyFont="1" applyFill="1" applyBorder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0" fillId="36" borderId="34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30" fillId="45" borderId="19" xfId="0" applyFont="1" applyFill="1" applyBorder="1"/>
    <xf numFmtId="0" fontId="0" fillId="0" borderId="21" xfId="0" applyBorder="1"/>
    <xf numFmtId="0" fontId="0" fillId="0" borderId="20" xfId="0" applyBorder="1"/>
    <xf numFmtId="1" fontId="22" fillId="0" borderId="18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7" fillId="34" borderId="44" xfId="0" applyFont="1" applyFill="1" applyBorder="1" applyAlignment="1">
      <alignment horizontal="center"/>
    </xf>
    <xf numFmtId="0" fontId="37" fillId="34" borderId="45" xfId="0" applyFont="1" applyFill="1" applyBorder="1" applyAlignment="1">
      <alignment horizontal="center"/>
    </xf>
    <xf numFmtId="0" fontId="37" fillId="34" borderId="43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right"/>
    </xf>
    <xf numFmtId="0" fontId="35" fillId="39" borderId="42" xfId="0" applyFont="1" applyFill="1" applyBorder="1" applyAlignment="1">
      <alignment horizontal="right"/>
    </xf>
    <xf numFmtId="0" fontId="33" fillId="39" borderId="10" xfId="0" applyFont="1" applyFill="1" applyBorder="1" applyAlignment="1">
      <alignment horizontal="right"/>
    </xf>
    <xf numFmtId="0" fontId="33" fillId="39" borderId="42" xfId="0" applyFont="1" applyFill="1" applyBorder="1" applyAlignment="1">
      <alignment horizontal="right"/>
    </xf>
    <xf numFmtId="0" fontId="33" fillId="34" borderId="45" xfId="0" applyFont="1" applyFill="1" applyBorder="1" applyAlignment="1">
      <alignment horizontal="right"/>
    </xf>
    <xf numFmtId="0" fontId="30" fillId="43" borderId="10" xfId="0" applyFont="1" applyFill="1" applyBorder="1" applyAlignment="1">
      <alignment horizontal="right"/>
    </xf>
    <xf numFmtId="0" fontId="30" fillId="43" borderId="42" xfId="0" applyFont="1" applyFill="1" applyBorder="1" applyAlignment="1">
      <alignment horizontal="right"/>
    </xf>
    <xf numFmtId="0" fontId="30" fillId="38" borderId="22" xfId="0" applyFont="1" applyFill="1" applyBorder="1" applyAlignment="1">
      <alignment horizontal="right"/>
    </xf>
    <xf numFmtId="0" fontId="30" fillId="38" borderId="41" xfId="0" applyFont="1" applyFill="1" applyBorder="1" applyAlignment="1">
      <alignment horizontal="right"/>
    </xf>
    <xf numFmtId="0" fontId="37" fillId="43" borderId="14" xfId="0" applyFont="1" applyFill="1" applyBorder="1" applyAlignment="1">
      <alignment horizontal="center"/>
    </xf>
    <xf numFmtId="0" fontId="37" fillId="43" borderId="16" xfId="0" applyFont="1" applyFill="1" applyBorder="1" applyAlignment="1">
      <alignment horizontal="center"/>
    </xf>
    <xf numFmtId="0" fontId="37" fillId="43" borderId="15" xfId="0" applyFont="1" applyFill="1" applyBorder="1" applyAlignment="1">
      <alignment horizontal="center"/>
    </xf>
    <xf numFmtId="0" fontId="37" fillId="38" borderId="24" xfId="0" applyFont="1" applyFill="1" applyBorder="1" applyAlignment="1">
      <alignment horizontal="center"/>
    </xf>
    <xf numFmtId="0" fontId="37" fillId="38" borderId="39" xfId="0" applyFont="1" applyFill="1" applyBorder="1" applyAlignment="1">
      <alignment horizontal="center"/>
    </xf>
    <xf numFmtId="0" fontId="37" fillId="38" borderId="40" xfId="0" applyFont="1" applyFill="1" applyBorder="1" applyAlignment="1">
      <alignment horizontal="center"/>
    </xf>
    <xf numFmtId="0" fontId="30" fillId="39" borderId="3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/>
    </xf>
    <xf numFmtId="0" fontId="30" fillId="39" borderId="42" xfId="0" applyFont="1" applyFill="1" applyBorder="1" applyAlignment="1">
      <alignment horizontal="center"/>
    </xf>
    <xf numFmtId="0" fontId="37" fillId="39" borderId="30" xfId="0" applyFont="1" applyFill="1" applyBorder="1" applyAlignment="1">
      <alignment horizontal="center"/>
    </xf>
    <xf numFmtId="0" fontId="37" fillId="39" borderId="10" xfId="0" applyFont="1" applyFill="1" applyBorder="1" applyAlignment="1">
      <alignment horizontal="center"/>
    </xf>
    <xf numFmtId="0" fontId="37" fillId="39" borderId="42" xfId="0" applyFont="1" applyFill="1" applyBorder="1" applyAlignment="1">
      <alignment horizontal="center"/>
    </xf>
    <xf numFmtId="164" fontId="22" fillId="37" borderId="18" xfId="0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0" fontId="23" fillId="41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6" fillId="37" borderId="11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left" vertical="center" wrapText="1"/>
    </xf>
    <xf numFmtId="0" fontId="33" fillId="42" borderId="24" xfId="0" applyFont="1" applyFill="1" applyBorder="1" applyAlignment="1">
      <alignment horizontal="center" vertical="center"/>
    </xf>
    <xf numFmtId="0" fontId="33" fillId="42" borderId="39" xfId="0" applyFont="1" applyFill="1" applyBorder="1" applyAlignment="1">
      <alignment horizontal="center" vertical="center"/>
    </xf>
    <xf numFmtId="0" fontId="33" fillId="42" borderId="40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164" fontId="23" fillId="37" borderId="11" xfId="0" applyNumberFormat="1" applyFont="1" applyFill="1" applyBorder="1" applyAlignment="1">
      <alignment horizontal="center" vertical="center" wrapText="1"/>
    </xf>
    <xf numFmtId="164" fontId="23" fillId="37" borderId="13" xfId="0" applyNumberFormat="1" applyFont="1" applyFill="1" applyBorder="1" applyAlignment="1">
      <alignment horizontal="center" vertical="center" wrapText="1"/>
    </xf>
    <xf numFmtId="164" fontId="23" fillId="37" borderId="12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37" borderId="18" xfId="0" applyFill="1" applyBorder="1" applyAlignment="1">
      <alignment horizontal="center"/>
    </xf>
    <xf numFmtId="0" fontId="22" fillId="0" borderId="17" xfId="0" applyFont="1" applyBorder="1" applyAlignment="1">
      <alignment horizontal="left" vertical="center" wrapText="1"/>
    </xf>
    <xf numFmtId="0" fontId="34" fillId="37" borderId="32" xfId="0" applyFont="1" applyFill="1" applyBorder="1" applyAlignment="1">
      <alignment horizontal="left" vertical="center" wrapText="1"/>
    </xf>
    <xf numFmtId="0" fontId="34" fillId="37" borderId="35" xfId="0" applyFont="1" applyFill="1" applyBorder="1" applyAlignment="1">
      <alignment horizontal="left" vertical="center" wrapText="1"/>
    </xf>
    <xf numFmtId="0" fontId="34" fillId="37" borderId="0" xfId="0" applyFont="1" applyFill="1" applyAlignment="1">
      <alignment horizontal="left" vertical="center" wrapText="1"/>
    </xf>
    <xf numFmtId="0" fontId="26" fillId="0" borderId="18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23" fillId="37" borderId="13" xfId="0" applyFont="1" applyFill="1" applyBorder="1" applyAlignment="1">
      <alignment horizontal="left" vertical="center" wrapText="1"/>
    </xf>
    <xf numFmtId="0" fontId="0" fillId="39" borderId="18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7" borderId="18" xfId="0" applyFill="1" applyBorder="1"/>
    <xf numFmtId="0" fontId="0" fillId="38" borderId="18" xfId="0" applyFill="1" applyBorder="1"/>
    <xf numFmtId="0" fontId="26" fillId="39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left"/>
    </xf>
    <xf numFmtId="0" fontId="39" fillId="34" borderId="21" xfId="0" applyFont="1" applyFill="1" applyBorder="1" applyAlignment="1">
      <alignment horizontal="left"/>
    </xf>
    <xf numFmtId="0" fontId="39" fillId="34" borderId="20" xfId="0" applyFont="1" applyFill="1" applyBorder="1" applyAlignment="1">
      <alignment horizontal="left"/>
    </xf>
    <xf numFmtId="0" fontId="39" fillId="39" borderId="19" xfId="0" applyFont="1" applyFill="1" applyBorder="1" applyAlignment="1">
      <alignment horizontal="left"/>
    </xf>
    <xf numFmtId="0" fontId="39" fillId="39" borderId="21" xfId="0" applyFont="1" applyFill="1" applyBorder="1" applyAlignment="1">
      <alignment horizontal="left"/>
    </xf>
    <xf numFmtId="0" fontId="39" fillId="39" borderId="20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34" fillId="37" borderId="17" xfId="0" applyFont="1" applyFill="1" applyBorder="1" applyAlignment="1">
      <alignment horizontal="left" vertical="center" wrapText="1"/>
    </xf>
    <xf numFmtId="0" fontId="34" fillId="37" borderId="18" xfId="0" applyFont="1" applyFill="1" applyBorder="1" applyAlignment="1">
      <alignment horizontal="left" vertical="center" wrapText="1"/>
    </xf>
    <xf numFmtId="0" fontId="23" fillId="37" borderId="18" xfId="0" applyFont="1" applyFill="1" applyBorder="1"/>
    <xf numFmtId="0" fontId="23" fillId="0" borderId="13" xfId="0" applyFont="1" applyBorder="1"/>
    <xf numFmtId="0" fontId="23" fillId="0" borderId="12" xfId="0" applyFont="1" applyBorder="1"/>
    <xf numFmtId="0" fontId="23" fillId="38" borderId="18" xfId="0" applyFont="1" applyFill="1" applyBorder="1"/>
    <xf numFmtId="164" fontId="23" fillId="37" borderId="18" xfId="0" applyNumberFormat="1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9" borderId="18" xfId="0" applyFont="1" applyFill="1" applyBorder="1" applyAlignment="1">
      <alignment horizontal="center"/>
    </xf>
    <xf numFmtId="0" fontId="23" fillId="39" borderId="13" xfId="0" applyFont="1" applyFill="1" applyBorder="1" applyAlignment="1">
      <alignment horizontal="center"/>
    </xf>
    <xf numFmtId="0" fontId="23" fillId="39" borderId="12" xfId="0" applyFont="1" applyFill="1" applyBorder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0" fillId="43" borderId="26" xfId="0" applyFont="1" applyFill="1" applyBorder="1"/>
    <xf numFmtId="0" fontId="0" fillId="0" borderId="27" xfId="0" applyBorder="1"/>
    <xf numFmtId="0" fontId="0" fillId="0" borderId="38" xfId="0" applyBorder="1"/>
    <xf numFmtId="0" fontId="30" fillId="43" borderId="17" xfId="0" applyFont="1" applyFill="1" applyBorder="1" applyAlignment="1">
      <alignment horizontal="right"/>
    </xf>
    <xf numFmtId="164" fontId="26" fillId="0" borderId="12" xfId="0" applyNumberFormat="1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25" fillId="37" borderId="18" xfId="0" applyFont="1" applyFill="1" applyBorder="1"/>
    <xf numFmtId="0" fontId="25" fillId="0" borderId="13" xfId="0" applyFont="1" applyBorder="1"/>
    <xf numFmtId="0" fontId="25" fillId="0" borderId="12" xfId="0" applyFont="1" applyBorder="1"/>
    <xf numFmtId="0" fontId="25" fillId="38" borderId="18" xfId="0" applyFont="1" applyFill="1" applyBorder="1"/>
    <xf numFmtId="0" fontId="23" fillId="0" borderId="17" xfId="0" applyFont="1" applyBorder="1" applyAlignment="1">
      <alignment horizontal="center" vertical="center" wrapText="1"/>
    </xf>
    <xf numFmtId="164" fontId="29" fillId="0" borderId="17" xfId="0" applyNumberFormat="1" applyFont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39" borderId="18" xfId="0" applyFont="1" applyFill="1" applyBorder="1"/>
    <xf numFmtId="0" fontId="25" fillId="39" borderId="13" xfId="0" applyFont="1" applyFill="1" applyBorder="1"/>
    <xf numFmtId="0" fontId="25" fillId="39" borderId="12" xfId="0" applyFont="1" applyFill="1" applyBorder="1"/>
    <xf numFmtId="164" fontId="29" fillId="37" borderId="12" xfId="0" applyNumberFormat="1" applyFont="1" applyFill="1" applyBorder="1" applyAlignment="1">
      <alignment horizontal="center" vertical="center" wrapText="1"/>
    </xf>
    <xf numFmtId="164" fontId="29" fillId="37" borderId="17" xfId="0" applyNumberFormat="1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5" fillId="39" borderId="39" xfId="0" applyFont="1" applyFill="1" applyBorder="1" applyAlignment="1">
      <alignment horizontal="right"/>
    </xf>
    <xf numFmtId="0" fontId="35" fillId="39" borderId="40" xfId="0" applyFont="1" applyFill="1" applyBorder="1" applyAlignment="1">
      <alignment horizontal="right"/>
    </xf>
    <xf numFmtId="0" fontId="35" fillId="39" borderId="27" xfId="0" applyFont="1" applyFill="1" applyBorder="1" applyAlignment="1">
      <alignment horizontal="right"/>
    </xf>
    <xf numFmtId="0" fontId="61" fillId="34" borderId="18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6" fillId="37" borderId="48" xfId="0" applyFont="1" applyFill="1" applyBorder="1" applyAlignment="1">
      <alignment horizontal="left" vertical="top" wrapText="1"/>
    </xf>
    <xf numFmtId="0" fontId="26" fillId="37" borderId="12" xfId="0" applyFont="1" applyFill="1" applyBorder="1" applyAlignment="1">
      <alignment horizontal="left" vertical="top"/>
    </xf>
    <xf numFmtId="0" fontId="26" fillId="37" borderId="20" xfId="0" applyFont="1" applyFill="1" applyBorder="1" applyAlignment="1">
      <alignment horizontal="left" vertical="top" wrapText="1"/>
    </xf>
    <xf numFmtId="0" fontId="26" fillId="37" borderId="17" xfId="0" applyFont="1" applyFill="1" applyBorder="1" applyAlignment="1">
      <alignment horizontal="left" vertical="top"/>
    </xf>
    <xf numFmtId="0" fontId="26" fillId="37" borderId="20" xfId="0" applyFont="1" applyFill="1" applyBorder="1" applyAlignment="1">
      <alignment horizontal="left" vertical="top"/>
    </xf>
    <xf numFmtId="0" fontId="26" fillId="37" borderId="35" xfId="0" applyFont="1" applyFill="1" applyBorder="1" applyAlignment="1">
      <alignment horizontal="left" vertical="top"/>
    </xf>
    <xf numFmtId="0" fontId="26" fillId="37" borderId="18" xfId="0" applyFont="1" applyFill="1" applyBorder="1" applyAlignment="1">
      <alignment horizontal="left" vertical="top"/>
    </xf>
    <xf numFmtId="0" fontId="34" fillId="37" borderId="36" xfId="0" applyFont="1" applyFill="1" applyBorder="1" applyAlignment="1">
      <alignment horizontal="left" vertical="top" wrapText="1"/>
    </xf>
    <xf numFmtId="0" fontId="34" fillId="37" borderId="35" xfId="0" applyFont="1" applyFill="1" applyBorder="1" applyAlignment="1">
      <alignment horizontal="left" vertical="top" wrapText="1"/>
    </xf>
    <xf numFmtId="0" fontId="34" fillId="37" borderId="0" xfId="0" applyFont="1" applyFill="1" applyAlignment="1">
      <alignment horizontal="left" vertical="top" wrapText="1"/>
    </xf>
    <xf numFmtId="0" fontId="34" fillId="37" borderId="29" xfId="0" applyFont="1" applyFill="1" applyBorder="1" applyAlignment="1">
      <alignment horizontal="left" vertical="top" wrapText="1"/>
    </xf>
    <xf numFmtId="0" fontId="26" fillId="37" borderId="18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horizontal="center" vertical="top"/>
    </xf>
    <xf numFmtId="0" fontId="68" fillId="0" borderId="37" xfId="0" applyFont="1" applyBorder="1" applyAlignment="1">
      <alignment horizontal="center" vertical="top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164" fontId="66" fillId="0" borderId="17" xfId="0" applyNumberFormat="1" applyFont="1" applyBorder="1" applyAlignment="1">
      <alignment horizontal="center" vertical="center" wrapText="1"/>
    </xf>
    <xf numFmtId="164" fontId="66" fillId="0" borderId="12" xfId="0" applyNumberFormat="1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8" fillId="36" borderId="34" xfId="0" applyNumberFormat="1" applyFont="1" applyFill="1" applyBorder="1" applyAlignment="1">
      <alignment horizontal="center" vertical="center"/>
    </xf>
    <xf numFmtId="164" fontId="66" fillId="0" borderId="18" xfId="0" applyNumberFormat="1" applyFont="1" applyBorder="1" applyAlignment="1">
      <alignment horizontal="center" vertical="center" wrapText="1"/>
    </xf>
    <xf numFmtId="164" fontId="66" fillId="0" borderId="50" xfId="0" applyNumberFormat="1" applyFont="1" applyBorder="1" applyAlignment="1">
      <alignment horizontal="center" vertical="center" wrapText="1"/>
    </xf>
    <xf numFmtId="164" fontId="66" fillId="0" borderId="48" xfId="0" applyNumberFormat="1" applyFont="1" applyBorder="1" applyAlignment="1">
      <alignment horizontal="center" vertical="center"/>
    </xf>
    <xf numFmtId="164" fontId="66" fillId="0" borderId="35" xfId="0" applyNumberFormat="1" applyFont="1" applyBorder="1" applyAlignment="1">
      <alignment horizontal="center" vertical="center"/>
    </xf>
    <xf numFmtId="164" fontId="66" fillId="37" borderId="17" xfId="0" applyNumberFormat="1" applyFont="1" applyFill="1" applyBorder="1" applyAlignment="1">
      <alignment horizontal="center" vertical="center"/>
    </xf>
    <xf numFmtId="164" fontId="66" fillId="37" borderId="17" xfId="0" applyNumberFormat="1" applyFont="1" applyFill="1" applyBorder="1" applyAlignment="1">
      <alignment horizontal="center" vertical="center" wrapText="1"/>
    </xf>
    <xf numFmtId="164" fontId="69" fillId="34" borderId="17" xfId="0" applyNumberFormat="1" applyFont="1" applyFill="1" applyBorder="1"/>
    <xf numFmtId="164" fontId="66" fillId="37" borderId="13" xfId="0" applyNumberFormat="1" applyFont="1" applyFill="1" applyBorder="1" applyAlignment="1">
      <alignment horizontal="center" vertical="center" wrapText="1"/>
    </xf>
    <xf numFmtId="164" fontId="66" fillId="37" borderId="12" xfId="0" applyNumberFormat="1" applyFont="1" applyFill="1" applyBorder="1" applyAlignment="1">
      <alignment horizontal="center" vertical="center" wrapText="1"/>
    </xf>
    <xf numFmtId="164" fontId="66" fillId="0" borderId="18" xfId="0" applyNumberFormat="1" applyFont="1" applyBorder="1" applyAlignment="1">
      <alignment horizontal="center" vertical="center"/>
    </xf>
    <xf numFmtId="164" fontId="68" fillId="36" borderId="18" xfId="0" applyNumberFormat="1" applyFont="1" applyFill="1" applyBorder="1" applyAlignment="1">
      <alignment horizontal="center" vertical="center"/>
    </xf>
    <xf numFmtId="164" fontId="70" fillId="42" borderId="34" xfId="0" applyNumberFormat="1" applyFont="1" applyFill="1" applyBorder="1" applyAlignment="1">
      <alignment horizontal="center" vertical="center"/>
    </xf>
    <xf numFmtId="164" fontId="66" fillId="0" borderId="17" xfId="0" applyNumberFormat="1" applyFont="1" applyBorder="1" applyAlignment="1">
      <alignment horizontal="center" vertical="center"/>
    </xf>
    <xf numFmtId="164" fontId="67" fillId="0" borderId="0" xfId="0" applyNumberFormat="1" applyFont="1"/>
    <xf numFmtId="164" fontId="68" fillId="41" borderId="34" xfId="0" applyNumberFormat="1" applyFont="1" applyFill="1" applyBorder="1" applyAlignment="1">
      <alignment horizontal="center"/>
    </xf>
    <xf numFmtId="164" fontId="66" fillId="37" borderId="12" xfId="0" applyNumberFormat="1" applyFont="1" applyFill="1" applyBorder="1" applyAlignment="1">
      <alignment horizontal="center" vertical="center"/>
    </xf>
    <xf numFmtId="164" fontId="70" fillId="43" borderId="34" xfId="0" applyNumberFormat="1" applyFont="1" applyFill="1" applyBorder="1" applyAlignment="1">
      <alignment horizontal="center" vertical="center"/>
    </xf>
    <xf numFmtId="164" fontId="66" fillId="37" borderId="18" xfId="0" applyNumberFormat="1" applyFont="1" applyFill="1" applyBorder="1" applyAlignment="1">
      <alignment horizontal="center" vertical="center" wrapText="1"/>
    </xf>
    <xf numFmtId="164" fontId="68" fillId="36" borderId="34" xfId="0" applyNumberFormat="1" applyFont="1" applyFill="1" applyBorder="1" applyAlignment="1">
      <alignment horizontal="center" vertical="center" wrapText="1"/>
    </xf>
    <xf numFmtId="164" fontId="70" fillId="43" borderId="33" xfId="0" applyNumberFormat="1" applyFont="1" applyFill="1" applyBorder="1" applyAlignment="1">
      <alignment horizontal="center" vertical="center"/>
    </xf>
    <xf numFmtId="164" fontId="68" fillId="43" borderId="23" xfId="0" applyNumberFormat="1" applyFont="1" applyFill="1" applyBorder="1" applyAlignment="1">
      <alignment horizontal="center" vertical="center"/>
    </xf>
    <xf numFmtId="164" fontId="68" fillId="35" borderId="33" xfId="0" applyNumberFormat="1" applyFont="1" applyFill="1" applyBorder="1" applyAlignment="1">
      <alignment horizontal="center" vertical="center"/>
    </xf>
    <xf numFmtId="164" fontId="70" fillId="39" borderId="13" xfId="0" applyNumberFormat="1" applyFont="1" applyFill="1" applyBorder="1" applyAlignment="1">
      <alignment horizontal="center"/>
    </xf>
    <xf numFmtId="164" fontId="70" fillId="39" borderId="18" xfId="0" applyNumberFormat="1" applyFont="1" applyFill="1" applyBorder="1" applyAlignment="1">
      <alignment horizontal="center"/>
    </xf>
    <xf numFmtId="0" fontId="67" fillId="37" borderId="12" xfId="0" applyFont="1" applyFill="1" applyBorder="1" applyAlignment="1">
      <alignment horizontal="center" vertical="center" wrapText="1"/>
    </xf>
    <xf numFmtId="164" fontId="68" fillId="41" borderId="34" xfId="0" applyNumberFormat="1" applyFont="1" applyFill="1" applyBorder="1" applyAlignment="1">
      <alignment horizontal="center" vertical="center"/>
    </xf>
    <xf numFmtId="164" fontId="68" fillId="43" borderId="13" xfId="0" applyNumberFormat="1" applyFont="1" applyFill="1" applyBorder="1" applyAlignment="1">
      <alignment horizontal="center" vertical="center"/>
    </xf>
    <xf numFmtId="164" fontId="68" fillId="38" borderId="34" xfId="0" applyNumberFormat="1" applyFont="1" applyFill="1" applyBorder="1" applyAlignment="1">
      <alignment horizontal="center" vertical="center"/>
    </xf>
    <xf numFmtId="164" fontId="68" fillId="39" borderId="23" xfId="0" applyNumberFormat="1" applyFont="1" applyFill="1" applyBorder="1" applyAlignment="1">
      <alignment horizontal="center" vertical="center"/>
    </xf>
    <xf numFmtId="164" fontId="68" fillId="34" borderId="46" xfId="0" applyNumberFormat="1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164" fontId="70" fillId="34" borderId="19" xfId="0" applyNumberFormat="1" applyFont="1" applyFill="1" applyBorder="1" applyAlignment="1">
      <alignment horizontal="center" vertical="center" wrapText="1"/>
    </xf>
    <xf numFmtId="164" fontId="71" fillId="0" borderId="19" xfId="0" applyNumberFormat="1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164" fontId="66" fillId="37" borderId="11" xfId="0" applyNumberFormat="1" applyFont="1" applyFill="1" applyBorder="1" applyAlignment="1">
      <alignment horizontal="center" vertical="center" wrapText="1"/>
    </xf>
    <xf numFmtId="164" fontId="66" fillId="37" borderId="13" xfId="0" applyNumberFormat="1" applyFont="1" applyFill="1" applyBorder="1" applyAlignment="1">
      <alignment horizontal="center" vertical="center" wrapText="1"/>
    </xf>
    <xf numFmtId="164" fontId="66" fillId="37" borderId="12" xfId="0" applyNumberFormat="1" applyFont="1" applyFill="1" applyBorder="1" applyAlignment="1">
      <alignment horizontal="center" vertical="center" wrapText="1"/>
    </xf>
    <xf numFmtId="164" fontId="66" fillId="0" borderId="18" xfId="0" applyNumberFormat="1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center" vertical="center"/>
    </xf>
  </cellXfs>
  <cellStyles count="10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1 2 2" xfId="84" xr:uid="{00000000-0005-0000-0000-000004000000}"/>
    <cellStyle name="20% – paryškinimas 1 3" xfId="64" xr:uid="{00000000-0005-0000-0000-000005000000}"/>
    <cellStyle name="20% – paryškinimas 2" xfId="23" builtinId="34" customBuiltin="1"/>
    <cellStyle name="20% – paryškinimas 2 2" xfId="48" xr:uid="{00000000-0005-0000-0000-000007000000}"/>
    <cellStyle name="20% – paryškinimas 2 2 2" xfId="87" xr:uid="{00000000-0005-0000-0000-000008000000}"/>
    <cellStyle name="20% – paryškinimas 2 3" xfId="67" xr:uid="{00000000-0005-0000-0000-000009000000}"/>
    <cellStyle name="20% – paryškinimas 3" xfId="27" builtinId="38" customBuiltin="1"/>
    <cellStyle name="20% – paryškinimas 3 2" xfId="51" xr:uid="{00000000-0005-0000-0000-00000B000000}"/>
    <cellStyle name="20% – paryškinimas 3 2 2" xfId="90" xr:uid="{00000000-0005-0000-0000-00000C000000}"/>
    <cellStyle name="20% – paryškinimas 3 3" xfId="70" xr:uid="{00000000-0005-0000-0000-00000D000000}"/>
    <cellStyle name="20% – paryškinimas 4" xfId="31" builtinId="42" customBuiltin="1"/>
    <cellStyle name="20% – paryškinimas 4 2" xfId="54" xr:uid="{00000000-0005-0000-0000-00000F000000}"/>
    <cellStyle name="20% – paryškinimas 4 2 2" xfId="93" xr:uid="{00000000-0005-0000-0000-000010000000}"/>
    <cellStyle name="20% – paryškinimas 4 3" xfId="73" xr:uid="{00000000-0005-0000-0000-000011000000}"/>
    <cellStyle name="20% – paryškinimas 5" xfId="35" builtinId="46" customBuiltin="1"/>
    <cellStyle name="20% – paryškinimas 5 2" xfId="57" xr:uid="{00000000-0005-0000-0000-000013000000}"/>
    <cellStyle name="20% – paryškinimas 5 2 2" xfId="96" xr:uid="{00000000-0005-0000-0000-000014000000}"/>
    <cellStyle name="20% – paryškinimas 5 3" xfId="76" xr:uid="{00000000-0005-0000-0000-000015000000}"/>
    <cellStyle name="20% – paryškinimas 6" xfId="39" builtinId="50" customBuiltin="1"/>
    <cellStyle name="20% – paryškinimas 6 2" xfId="60" xr:uid="{00000000-0005-0000-0000-000017000000}"/>
    <cellStyle name="20% – paryškinimas 6 2 2" xfId="99" xr:uid="{00000000-0005-0000-0000-000018000000}"/>
    <cellStyle name="20% – paryškinimas 6 3" xfId="79" xr:uid="{00000000-0005-0000-0000-000019000000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D000000}"/>
    <cellStyle name="40% – paryškinimas 1 2 2" xfId="85" xr:uid="{00000000-0005-0000-0000-00001E000000}"/>
    <cellStyle name="40% – paryškinimas 1 3" xfId="65" xr:uid="{00000000-0005-0000-0000-00001F000000}"/>
    <cellStyle name="40% – paryškinimas 2" xfId="24" builtinId="35" customBuiltin="1"/>
    <cellStyle name="40% – paryškinimas 2 2" xfId="49" xr:uid="{00000000-0005-0000-0000-000021000000}"/>
    <cellStyle name="40% – paryškinimas 2 2 2" xfId="88" xr:uid="{00000000-0005-0000-0000-000022000000}"/>
    <cellStyle name="40% – paryškinimas 2 3" xfId="68" xr:uid="{00000000-0005-0000-0000-000023000000}"/>
    <cellStyle name="40% – paryškinimas 3" xfId="28" builtinId="39" customBuiltin="1"/>
    <cellStyle name="40% – paryškinimas 3 2" xfId="52" xr:uid="{00000000-0005-0000-0000-000025000000}"/>
    <cellStyle name="40% – paryškinimas 3 2 2" xfId="91" xr:uid="{00000000-0005-0000-0000-000026000000}"/>
    <cellStyle name="40% – paryškinimas 3 3" xfId="71" xr:uid="{00000000-0005-0000-0000-000027000000}"/>
    <cellStyle name="40% – paryškinimas 4" xfId="32" builtinId="43" customBuiltin="1"/>
    <cellStyle name="40% – paryškinimas 4 2" xfId="55" xr:uid="{00000000-0005-0000-0000-000029000000}"/>
    <cellStyle name="40% – paryškinimas 4 2 2" xfId="94" xr:uid="{00000000-0005-0000-0000-00002A000000}"/>
    <cellStyle name="40% – paryškinimas 4 3" xfId="74" xr:uid="{00000000-0005-0000-0000-00002B000000}"/>
    <cellStyle name="40% – paryškinimas 5" xfId="36" builtinId="47" customBuiltin="1"/>
    <cellStyle name="40% – paryškinimas 5 2" xfId="58" xr:uid="{00000000-0005-0000-0000-00002D000000}"/>
    <cellStyle name="40% – paryškinimas 5 2 2" xfId="97" xr:uid="{00000000-0005-0000-0000-00002E000000}"/>
    <cellStyle name="40% – paryškinimas 5 3" xfId="77" xr:uid="{00000000-0005-0000-0000-00002F000000}"/>
    <cellStyle name="40% – paryškinimas 6" xfId="40" builtinId="51" customBuiltin="1"/>
    <cellStyle name="40% – paryškinimas 6 2" xfId="61" xr:uid="{00000000-0005-0000-0000-000031000000}"/>
    <cellStyle name="40% – paryškinimas 6 2 2" xfId="100" xr:uid="{00000000-0005-0000-0000-000032000000}"/>
    <cellStyle name="40% – paryškinimas 6 3" xfId="80" xr:uid="{00000000-0005-0000-0000-000033000000}"/>
    <cellStyle name="60% – paryškinimas 1" xfId="21" builtinId="32" customBuiltin="1"/>
    <cellStyle name="60% – paryškinimas 1 2" xfId="47" xr:uid="{00000000-0005-0000-0000-000035000000}"/>
    <cellStyle name="60% – paryškinimas 1 2 2" xfId="86" xr:uid="{00000000-0005-0000-0000-000036000000}"/>
    <cellStyle name="60% – paryškinimas 1 3" xfId="66" xr:uid="{00000000-0005-0000-0000-000037000000}"/>
    <cellStyle name="60% – paryškinimas 2" xfId="25" builtinId="36" customBuiltin="1"/>
    <cellStyle name="60% – paryškinimas 2 2" xfId="50" xr:uid="{00000000-0005-0000-0000-000039000000}"/>
    <cellStyle name="60% – paryškinimas 2 2 2" xfId="89" xr:uid="{00000000-0005-0000-0000-00003A000000}"/>
    <cellStyle name="60% – paryškinimas 2 3" xfId="69" xr:uid="{00000000-0005-0000-0000-00003B000000}"/>
    <cellStyle name="60% – paryškinimas 3" xfId="29" builtinId="40" customBuiltin="1"/>
    <cellStyle name="60% – paryškinimas 3 2" xfId="53" xr:uid="{00000000-0005-0000-0000-00003D000000}"/>
    <cellStyle name="60% – paryškinimas 3 2 2" xfId="92" xr:uid="{00000000-0005-0000-0000-00003E000000}"/>
    <cellStyle name="60% – paryškinimas 3 3" xfId="72" xr:uid="{00000000-0005-0000-0000-00003F000000}"/>
    <cellStyle name="60% – paryškinimas 4" xfId="33" builtinId="44" customBuiltin="1"/>
    <cellStyle name="60% – paryškinimas 4 2" xfId="56" xr:uid="{00000000-0005-0000-0000-000041000000}"/>
    <cellStyle name="60% – paryškinimas 4 2 2" xfId="95" xr:uid="{00000000-0005-0000-0000-000042000000}"/>
    <cellStyle name="60% – paryškinimas 4 3" xfId="75" xr:uid="{00000000-0005-0000-0000-000043000000}"/>
    <cellStyle name="60% – paryškinimas 5" xfId="37" builtinId="48" customBuiltin="1"/>
    <cellStyle name="60% – paryškinimas 5 2" xfId="59" xr:uid="{00000000-0005-0000-0000-000045000000}"/>
    <cellStyle name="60% – paryškinimas 5 2 2" xfId="98" xr:uid="{00000000-0005-0000-0000-000046000000}"/>
    <cellStyle name="60% – paryškinimas 5 3" xfId="78" xr:uid="{00000000-0005-0000-0000-000047000000}"/>
    <cellStyle name="60% – paryškinimas 6" xfId="41" builtinId="52" customBuiltin="1"/>
    <cellStyle name="60% – paryškinimas 6 2" xfId="62" xr:uid="{00000000-0005-0000-0000-000049000000}"/>
    <cellStyle name="60% – paryškinimas 6 2 2" xfId="101" xr:uid="{00000000-0005-0000-0000-00004A000000}"/>
    <cellStyle name="60% – paryškinimas 6 3" xfId="81" xr:uid="{00000000-0005-0000-0000-00004B000000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50000000}"/>
    <cellStyle name="Įprastas 2 2" xfId="83" xr:uid="{00000000-0005-0000-0000-000051000000}"/>
    <cellStyle name="Įprastas 4" xfId="42" xr:uid="{00000000-0005-0000-0000-000052000000}"/>
    <cellStyle name="Įspėjimo tekstas" xfId="14" builtinId="11" customBuiltin="1"/>
    <cellStyle name="Išvestis" xfId="10" builtinId="21" customBuiltin="1"/>
    <cellStyle name="Įvestis" xfId="9" builtinId="20" customBuiltin="1"/>
    <cellStyle name="Kablelis 2" xfId="102" xr:uid="{00000000-0005-0000-0000-000056000000}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5F000000}"/>
    <cellStyle name="Pastaba 2 2" xfId="82" xr:uid="{00000000-0005-0000-0000-000060000000}"/>
    <cellStyle name="Pastaba 3" xfId="63" xr:uid="{00000000-0005-0000-0000-000061000000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129886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2EC1B-224E-480B-8D67-3241B0722710}"/>
            </a:ext>
          </a:extLst>
        </xdr:cNvPr>
        <xdr:cNvSpPr txBox="1"/>
      </xdr:nvSpPr>
      <xdr:spPr>
        <a:xfrm>
          <a:off x="1024370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5"/>
  <sheetViews>
    <sheetView tabSelected="1" topLeftCell="D2" zoomScale="122" zoomScaleNormal="110" workbookViewId="0">
      <pane ySplit="9" topLeftCell="A11" activePane="bottomLeft" state="frozen"/>
      <selection activeCell="A2" sqref="A2"/>
      <selection pane="bottomLeft" activeCell="N82" sqref="N82"/>
    </sheetView>
  </sheetViews>
  <sheetFormatPr defaultRowHeight="14.4" x14ac:dyDescent="0.3"/>
  <cols>
    <col min="1" max="1" width="2.33203125" customWidth="1"/>
    <col min="2" max="2" width="3.109375" style="2" customWidth="1"/>
    <col min="3" max="4" width="3.109375" customWidth="1"/>
    <col min="5" max="5" width="3.5546875" customWidth="1"/>
    <col min="6" max="6" width="3.6640625" style="66" customWidth="1"/>
    <col min="7" max="7" width="13.33203125" customWidth="1"/>
    <col min="9" max="9" width="20" customWidth="1"/>
    <col min="10" max="10" width="14.5546875" customWidth="1"/>
    <col min="11" max="11" width="7.44140625" customWidth="1"/>
    <col min="12" max="12" width="13.44140625" customWidth="1"/>
    <col min="13" max="13" width="14.88671875" customWidth="1"/>
    <col min="14" max="14" width="14.88671875" style="543" customWidth="1"/>
    <col min="15" max="15" width="13.5546875" customWidth="1"/>
    <col min="16" max="16" width="14.88671875" customWidth="1"/>
    <col min="17" max="17" width="36.88671875" customWidth="1"/>
    <col min="18" max="18" width="5.33203125" customWidth="1"/>
    <col min="19" max="19" width="4.44140625" customWidth="1"/>
    <col min="20" max="20" width="4.88671875" customWidth="1"/>
  </cols>
  <sheetData>
    <row r="1" spans="1:20" ht="15" customHeight="1" x14ac:dyDescent="0.3">
      <c r="A1" s="2"/>
      <c r="C1" s="2"/>
      <c r="D1" s="2"/>
      <c r="E1" s="2"/>
      <c r="F1" s="65"/>
      <c r="G1" s="3"/>
      <c r="H1" s="2"/>
      <c r="I1" s="2"/>
      <c r="J1" s="2"/>
      <c r="K1" s="2"/>
      <c r="L1" s="2"/>
      <c r="M1" s="2"/>
      <c r="N1" s="542"/>
      <c r="O1" s="217"/>
      <c r="P1" s="217"/>
      <c r="Q1" s="217"/>
      <c r="R1" s="217"/>
      <c r="S1" s="217"/>
      <c r="T1" s="217"/>
    </row>
    <row r="2" spans="1:20" ht="15" hidden="1" customHeight="1" x14ac:dyDescent="0.3">
      <c r="A2" s="2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2"/>
      <c r="O2" s="217"/>
      <c r="P2" s="217"/>
      <c r="Q2" s="217"/>
      <c r="R2" s="217"/>
      <c r="S2" s="217"/>
      <c r="T2" s="217"/>
    </row>
    <row r="3" spans="1:20" ht="15" customHeight="1" x14ac:dyDescent="0.3">
      <c r="A3" s="2"/>
      <c r="C3" s="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306"/>
      <c r="R3" s="307"/>
      <c r="S3" s="307"/>
      <c r="T3" s="307"/>
    </row>
    <row r="4" spans="1:20" ht="15" customHeight="1" x14ac:dyDescent="0.3">
      <c r="A4" s="2"/>
      <c r="C4" s="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307"/>
      <c r="R4" s="307"/>
      <c r="S4" s="307"/>
      <c r="T4" s="307"/>
    </row>
    <row r="5" spans="1:20" x14ac:dyDescent="0.3">
      <c r="A5" s="308" t="s">
        <v>144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544"/>
      <c r="O5" s="217"/>
      <c r="P5" s="217"/>
      <c r="Q5" s="302" t="s">
        <v>158</v>
      </c>
      <c r="R5" s="303"/>
      <c r="S5" s="303"/>
      <c r="T5" s="303"/>
    </row>
    <row r="6" spans="1:20" ht="10.95" customHeight="1" x14ac:dyDescent="0.3">
      <c r="A6" s="308" t="s">
        <v>157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544"/>
      <c r="O6" s="217"/>
      <c r="P6" s="217"/>
      <c r="Q6" s="302" t="s">
        <v>159</v>
      </c>
      <c r="R6" s="303"/>
      <c r="S6" s="303"/>
      <c r="T6" s="303"/>
    </row>
    <row r="7" spans="1:20" ht="14.4" customHeight="1" x14ac:dyDescent="0.3">
      <c r="A7" s="309" t="s">
        <v>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545"/>
      <c r="O7" s="218"/>
      <c r="P7" s="218"/>
      <c r="Q7" s="304" t="s">
        <v>160</v>
      </c>
      <c r="R7" s="305"/>
      <c r="S7" s="305"/>
      <c r="T7" s="305"/>
    </row>
    <row r="8" spans="1:20" ht="33.75" customHeight="1" x14ac:dyDescent="0.3">
      <c r="A8" s="289" t="s">
        <v>1</v>
      </c>
      <c r="B8" s="289" t="s">
        <v>2</v>
      </c>
      <c r="C8" s="289" t="s">
        <v>3</v>
      </c>
      <c r="D8" s="318" t="s">
        <v>4</v>
      </c>
      <c r="E8" s="290" t="s">
        <v>5</v>
      </c>
      <c r="F8" s="293" t="s">
        <v>6</v>
      </c>
      <c r="G8" s="294"/>
      <c r="H8" s="288" t="s">
        <v>7</v>
      </c>
      <c r="I8" s="288" t="s">
        <v>8</v>
      </c>
      <c r="J8" s="288" t="s">
        <v>97</v>
      </c>
      <c r="K8" s="289" t="s">
        <v>9</v>
      </c>
      <c r="L8" s="299" t="s">
        <v>145</v>
      </c>
      <c r="M8" s="299" t="s">
        <v>146</v>
      </c>
      <c r="N8" s="546" t="s">
        <v>214</v>
      </c>
      <c r="O8" s="288" t="s">
        <v>207</v>
      </c>
      <c r="P8" s="288" t="s">
        <v>208</v>
      </c>
      <c r="Q8" s="288" t="s">
        <v>10</v>
      </c>
      <c r="R8" s="288"/>
      <c r="S8" s="288"/>
      <c r="T8" s="288"/>
    </row>
    <row r="9" spans="1:20" ht="15" customHeight="1" x14ac:dyDescent="0.3">
      <c r="A9" s="289"/>
      <c r="B9" s="289"/>
      <c r="C9" s="289"/>
      <c r="D9" s="318"/>
      <c r="E9" s="291"/>
      <c r="F9" s="295"/>
      <c r="G9" s="296"/>
      <c r="H9" s="288"/>
      <c r="I9" s="288"/>
      <c r="J9" s="288"/>
      <c r="K9" s="289"/>
      <c r="L9" s="300"/>
      <c r="M9" s="300"/>
      <c r="N9" s="547"/>
      <c r="O9" s="288"/>
      <c r="P9" s="288"/>
      <c r="Q9" s="288" t="s">
        <v>6</v>
      </c>
      <c r="R9" s="288" t="s">
        <v>12</v>
      </c>
      <c r="S9" s="288"/>
      <c r="T9" s="288"/>
    </row>
    <row r="10" spans="1:20" ht="34.200000000000003" x14ac:dyDescent="0.3">
      <c r="A10" s="289"/>
      <c r="B10" s="289"/>
      <c r="C10" s="289"/>
      <c r="D10" s="318"/>
      <c r="E10" s="292"/>
      <c r="F10" s="297"/>
      <c r="G10" s="298"/>
      <c r="H10" s="288"/>
      <c r="I10" s="288"/>
      <c r="J10" s="288"/>
      <c r="K10" s="289"/>
      <c r="L10" s="301"/>
      <c r="M10" s="301"/>
      <c r="N10" s="548"/>
      <c r="O10" s="288"/>
      <c r="P10" s="288"/>
      <c r="Q10" s="288"/>
      <c r="R10" s="4" t="s">
        <v>42</v>
      </c>
      <c r="S10" s="4" t="s">
        <v>98</v>
      </c>
      <c r="T10" s="4" t="s">
        <v>147</v>
      </c>
    </row>
    <row r="11" spans="1:20" ht="15" customHeight="1" x14ac:dyDescent="0.3">
      <c r="A11" s="7">
        <v>2</v>
      </c>
      <c r="B11" s="7">
        <v>3</v>
      </c>
      <c r="C11" s="252" t="s">
        <v>44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</row>
    <row r="12" spans="1:20" x14ac:dyDescent="0.3">
      <c r="A12" s="7">
        <v>2</v>
      </c>
      <c r="B12" s="64">
        <v>3</v>
      </c>
      <c r="C12" s="64">
        <v>2</v>
      </c>
      <c r="D12" s="249" t="s">
        <v>39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1"/>
    </row>
    <row r="13" spans="1:20" x14ac:dyDescent="0.3">
      <c r="A13" s="7">
        <v>2</v>
      </c>
      <c r="B13" s="64">
        <v>3</v>
      </c>
      <c r="C13" s="64">
        <v>2</v>
      </c>
      <c r="D13" s="79">
        <v>1</v>
      </c>
      <c r="E13" s="79"/>
      <c r="F13" s="319" t="s">
        <v>211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1"/>
    </row>
    <row r="14" spans="1:20" ht="24.6" customHeight="1" x14ac:dyDescent="0.3">
      <c r="A14" s="82"/>
      <c r="B14" s="85"/>
      <c r="C14" s="86"/>
      <c r="D14" s="83"/>
      <c r="E14" s="84"/>
      <c r="F14" s="442" t="s">
        <v>90</v>
      </c>
      <c r="G14" s="443"/>
      <c r="H14" s="315" t="s">
        <v>40</v>
      </c>
      <c r="I14" s="315" t="s">
        <v>169</v>
      </c>
      <c r="J14" s="315" t="s">
        <v>163</v>
      </c>
      <c r="K14" s="5" t="s">
        <v>14</v>
      </c>
      <c r="L14" s="134">
        <v>14.5</v>
      </c>
      <c r="M14" s="134">
        <v>5</v>
      </c>
      <c r="N14" s="549">
        <v>5</v>
      </c>
      <c r="O14" s="134">
        <v>5</v>
      </c>
      <c r="P14" s="134">
        <v>5</v>
      </c>
      <c r="Q14" s="148" t="s">
        <v>150</v>
      </c>
      <c r="R14" s="149">
        <v>33</v>
      </c>
      <c r="S14" s="149">
        <v>33</v>
      </c>
      <c r="T14" s="149">
        <v>33</v>
      </c>
    </row>
    <row r="15" spans="1:20" ht="27" customHeight="1" x14ac:dyDescent="0.3">
      <c r="A15" s="165">
        <v>2</v>
      </c>
      <c r="B15" s="80">
        <v>3</v>
      </c>
      <c r="C15" s="80">
        <v>2</v>
      </c>
      <c r="D15" s="163">
        <v>1</v>
      </c>
      <c r="E15" s="166">
        <v>1</v>
      </c>
      <c r="F15" s="369"/>
      <c r="G15" s="370"/>
      <c r="H15" s="316"/>
      <c r="I15" s="316"/>
      <c r="J15" s="316"/>
      <c r="K15" s="6" t="s">
        <v>18</v>
      </c>
      <c r="L15" s="187">
        <v>0</v>
      </c>
      <c r="M15" s="193">
        <v>0</v>
      </c>
      <c r="N15" s="550"/>
      <c r="O15" s="193">
        <v>0</v>
      </c>
      <c r="P15" s="193">
        <v>0</v>
      </c>
      <c r="Q15" s="148" t="s">
        <v>99</v>
      </c>
      <c r="R15" s="149">
        <v>16</v>
      </c>
      <c r="S15" s="149">
        <v>9</v>
      </c>
      <c r="T15" s="149">
        <v>10</v>
      </c>
    </row>
    <row r="16" spans="1:20" ht="24" customHeight="1" x14ac:dyDescent="0.3">
      <c r="A16" s="225"/>
      <c r="B16" s="226"/>
      <c r="C16" s="226"/>
      <c r="D16" s="227"/>
      <c r="E16" s="229"/>
      <c r="F16" s="444"/>
      <c r="G16" s="370"/>
      <c r="H16" s="316"/>
      <c r="I16" s="316"/>
      <c r="J16" s="316"/>
      <c r="K16" s="133" t="s">
        <v>15</v>
      </c>
      <c r="L16" s="134">
        <v>15.7</v>
      </c>
      <c r="M16" s="187">
        <v>0</v>
      </c>
      <c r="N16" s="551"/>
      <c r="O16" s="188">
        <v>0</v>
      </c>
      <c r="P16" s="188">
        <v>0</v>
      </c>
      <c r="Q16" s="148" t="s">
        <v>95</v>
      </c>
      <c r="R16" s="149">
        <v>1</v>
      </c>
      <c r="S16" s="149">
        <v>0</v>
      </c>
      <c r="T16" s="149">
        <v>0</v>
      </c>
    </row>
    <row r="17" spans="1:21" ht="15" thickBot="1" x14ac:dyDescent="0.35">
      <c r="A17" s="68"/>
      <c r="B17" s="87"/>
      <c r="C17" s="215"/>
      <c r="D17" s="88"/>
      <c r="E17" s="214"/>
      <c r="F17" s="444"/>
      <c r="G17" s="370"/>
      <c r="H17" s="317"/>
      <c r="I17" s="317"/>
      <c r="J17" s="317"/>
      <c r="K17" s="11" t="s">
        <v>11</v>
      </c>
      <c r="L17" s="37">
        <f t="shared" ref="L17:P17" si="0">SUM(L14+L15+L16)</f>
        <v>30.2</v>
      </c>
      <c r="M17" s="37">
        <f t="shared" si="0"/>
        <v>5</v>
      </c>
      <c r="N17" s="552"/>
      <c r="O17" s="37">
        <f t="shared" si="0"/>
        <v>5</v>
      </c>
      <c r="P17" s="37">
        <f t="shared" si="0"/>
        <v>5</v>
      </c>
      <c r="Q17" s="312" t="s">
        <v>13</v>
      </c>
      <c r="R17" s="313"/>
      <c r="S17" s="313"/>
      <c r="T17" s="314"/>
    </row>
    <row r="18" spans="1:21" s="189" customFormat="1" ht="18" customHeight="1" x14ac:dyDescent="0.3">
      <c r="A18" s="152"/>
      <c r="B18" s="153"/>
      <c r="C18" s="154"/>
      <c r="D18" s="155"/>
      <c r="E18" s="438"/>
      <c r="F18" s="444"/>
      <c r="G18" s="370"/>
      <c r="H18" s="322" t="s">
        <v>41</v>
      </c>
      <c r="I18" s="322" t="s">
        <v>170</v>
      </c>
      <c r="J18" s="322" t="s">
        <v>164</v>
      </c>
      <c r="K18" s="183" t="s">
        <v>14</v>
      </c>
      <c r="L18" s="41">
        <v>6</v>
      </c>
      <c r="M18" s="43">
        <v>150</v>
      </c>
      <c r="N18" s="550">
        <v>90</v>
      </c>
      <c r="O18" s="43">
        <v>38</v>
      </c>
      <c r="P18" s="43">
        <v>0</v>
      </c>
      <c r="Q18" s="181" t="s">
        <v>79</v>
      </c>
      <c r="R18" s="183">
        <v>7</v>
      </c>
      <c r="S18" s="183">
        <v>1</v>
      </c>
      <c r="T18" s="183">
        <v>0</v>
      </c>
      <c r="U18" s="483"/>
    </row>
    <row r="19" spans="1:21" s="189" customFormat="1" ht="19.95" customHeight="1" x14ac:dyDescent="0.3">
      <c r="A19" s="152"/>
      <c r="B19" s="153"/>
      <c r="C19" s="154"/>
      <c r="D19" s="155"/>
      <c r="E19" s="438"/>
      <c r="F19" s="444"/>
      <c r="G19" s="370"/>
      <c r="H19" s="323"/>
      <c r="I19" s="323"/>
      <c r="J19" s="323"/>
      <c r="K19" s="157" t="s">
        <v>18</v>
      </c>
      <c r="L19" s="41">
        <v>0</v>
      </c>
      <c r="M19" s="41">
        <v>20</v>
      </c>
      <c r="N19" s="549"/>
      <c r="O19" s="41">
        <v>0</v>
      </c>
      <c r="P19" s="41">
        <v>0</v>
      </c>
      <c r="Q19" s="190" t="s">
        <v>80</v>
      </c>
      <c r="R19" s="157">
        <v>3</v>
      </c>
      <c r="S19" s="157">
        <v>4</v>
      </c>
      <c r="T19" s="157">
        <v>4</v>
      </c>
      <c r="U19" s="483"/>
    </row>
    <row r="20" spans="1:21" s="189" customFormat="1" ht="24" customHeight="1" x14ac:dyDescent="0.3">
      <c r="A20" s="152"/>
      <c r="B20" s="153"/>
      <c r="C20" s="154"/>
      <c r="D20" s="155"/>
      <c r="E20" s="438"/>
      <c r="F20" s="444"/>
      <c r="G20" s="370"/>
      <c r="H20" s="323"/>
      <c r="I20" s="323"/>
      <c r="J20" s="323"/>
      <c r="K20" s="191" t="s">
        <v>15</v>
      </c>
      <c r="L20" s="44">
        <v>66.5</v>
      </c>
      <c r="M20" s="44">
        <v>0</v>
      </c>
      <c r="N20" s="553"/>
      <c r="O20" s="44">
        <v>0</v>
      </c>
      <c r="P20" s="44">
        <v>0</v>
      </c>
      <c r="Q20" s="192" t="s">
        <v>94</v>
      </c>
      <c r="R20" s="157">
        <v>0</v>
      </c>
      <c r="S20" s="157">
        <v>0</v>
      </c>
      <c r="T20" s="157">
        <v>0</v>
      </c>
      <c r="U20" s="483"/>
    </row>
    <row r="21" spans="1:21" s="189" customFormat="1" ht="15" thickBot="1" x14ac:dyDescent="0.35">
      <c r="A21" s="152"/>
      <c r="B21" s="153"/>
      <c r="C21" s="154"/>
      <c r="D21" s="155"/>
      <c r="E21" s="438"/>
      <c r="F21" s="444"/>
      <c r="G21" s="370"/>
      <c r="H21" s="324"/>
      <c r="I21" s="324"/>
      <c r="J21" s="324"/>
      <c r="K21" s="19" t="str">
        <f>$K$17</f>
        <v>Iš viso</v>
      </c>
      <c r="L21" s="42">
        <f t="shared" ref="L21:P21" si="1">SUM(L18:L20)</f>
        <v>72.5</v>
      </c>
      <c r="M21" s="42">
        <f t="shared" si="1"/>
        <v>170</v>
      </c>
      <c r="N21" s="552"/>
      <c r="O21" s="42">
        <f t="shared" si="1"/>
        <v>38</v>
      </c>
      <c r="P21" s="42">
        <f t="shared" si="1"/>
        <v>0</v>
      </c>
      <c r="Q21" s="285" t="s">
        <v>13</v>
      </c>
      <c r="R21" s="286"/>
      <c r="S21" s="286"/>
      <c r="T21" s="287"/>
      <c r="U21" s="483"/>
    </row>
    <row r="22" spans="1:21" s="189" customFormat="1" ht="19.95" customHeight="1" x14ac:dyDescent="0.3">
      <c r="A22" s="152"/>
      <c r="B22" s="153"/>
      <c r="C22" s="154"/>
      <c r="D22" s="155"/>
      <c r="E22" s="438"/>
      <c r="F22" s="444"/>
      <c r="G22" s="370"/>
      <c r="H22" s="315" t="s">
        <v>43</v>
      </c>
      <c r="I22" s="315" t="s">
        <v>171</v>
      </c>
      <c r="J22" s="315" t="s">
        <v>164</v>
      </c>
      <c r="K22" s="183" t="s">
        <v>14</v>
      </c>
      <c r="L22" s="196">
        <v>12</v>
      </c>
      <c r="M22" s="196">
        <v>20</v>
      </c>
      <c r="N22" s="554">
        <v>20</v>
      </c>
      <c r="O22" s="196">
        <v>10</v>
      </c>
      <c r="P22" s="196">
        <v>0</v>
      </c>
      <c r="Q22" s="492" t="s">
        <v>81</v>
      </c>
      <c r="R22" s="493">
        <v>3</v>
      </c>
      <c r="S22" s="493">
        <v>1</v>
      </c>
      <c r="T22" s="493">
        <v>0</v>
      </c>
    </row>
    <row r="23" spans="1:21" s="189" customFormat="1" ht="15.6" customHeight="1" x14ac:dyDescent="0.3">
      <c r="A23" s="152"/>
      <c r="B23" s="153"/>
      <c r="C23" s="154"/>
      <c r="D23" s="155"/>
      <c r="E23" s="438"/>
      <c r="F23" s="444"/>
      <c r="G23" s="370"/>
      <c r="H23" s="316"/>
      <c r="I23" s="316"/>
      <c r="J23" s="316"/>
      <c r="K23" s="157" t="s">
        <v>18</v>
      </c>
      <c r="L23" s="41">
        <v>0</v>
      </c>
      <c r="M23" s="41">
        <v>3.5</v>
      </c>
      <c r="N23" s="549"/>
      <c r="O23" s="41">
        <v>0</v>
      </c>
      <c r="P23" s="41">
        <v>0</v>
      </c>
      <c r="Q23" s="441"/>
      <c r="R23" s="494"/>
      <c r="S23" s="494"/>
      <c r="T23" s="494"/>
    </row>
    <row r="24" spans="1:21" s="189" customFormat="1" ht="19.95" customHeight="1" x14ac:dyDescent="0.3">
      <c r="A24" s="152"/>
      <c r="B24" s="153"/>
      <c r="C24" s="154"/>
      <c r="D24" s="155"/>
      <c r="E24" s="438"/>
      <c r="F24" s="444"/>
      <c r="G24" s="370"/>
      <c r="H24" s="316"/>
      <c r="I24" s="316"/>
      <c r="J24" s="316"/>
      <c r="K24" s="161" t="s">
        <v>15</v>
      </c>
      <c r="L24" s="41">
        <v>0</v>
      </c>
      <c r="M24" s="41">
        <v>56</v>
      </c>
      <c r="N24" s="549"/>
      <c r="O24" s="41">
        <v>0</v>
      </c>
      <c r="P24" s="41">
        <v>0</v>
      </c>
      <c r="Q24" s="190" t="s">
        <v>94</v>
      </c>
      <c r="R24" s="157">
        <v>1</v>
      </c>
      <c r="S24" s="157">
        <v>0</v>
      </c>
      <c r="T24" s="157">
        <v>0</v>
      </c>
    </row>
    <row r="25" spans="1:21" ht="21" customHeight="1" thickBot="1" x14ac:dyDescent="0.35">
      <c r="A25" s="68"/>
      <c r="B25" s="87"/>
      <c r="C25" s="215"/>
      <c r="D25" s="88"/>
      <c r="E25" s="438"/>
      <c r="F25" s="444"/>
      <c r="G25" s="370"/>
      <c r="H25" s="317"/>
      <c r="I25" s="317"/>
      <c r="J25" s="317"/>
      <c r="K25" s="11" t="str">
        <f>$K$17</f>
        <v>Iš viso</v>
      </c>
      <c r="L25" s="37">
        <f>SUM(L22:L24)</f>
        <v>12</v>
      </c>
      <c r="M25" s="37">
        <f t="shared" ref="M25:P25" si="2">SUM(M22:M24)</f>
        <v>79.5</v>
      </c>
      <c r="N25" s="552"/>
      <c r="O25" s="37">
        <f t="shared" si="2"/>
        <v>10</v>
      </c>
      <c r="P25" s="37">
        <f t="shared" si="2"/>
        <v>0</v>
      </c>
      <c r="Q25" s="312" t="s">
        <v>13</v>
      </c>
      <c r="R25" s="313"/>
      <c r="S25" s="313"/>
      <c r="T25" s="314"/>
    </row>
    <row r="26" spans="1:21" s="2" customFormat="1" ht="17.399999999999999" customHeight="1" x14ac:dyDescent="0.3">
      <c r="A26" s="68"/>
      <c r="B26" s="87"/>
      <c r="C26" s="215"/>
      <c r="D26" s="88"/>
      <c r="E26" s="438"/>
      <c r="F26" s="444"/>
      <c r="G26" s="370"/>
      <c r="H26" s="445" t="s">
        <v>96</v>
      </c>
      <c r="I26" s="315" t="s">
        <v>172</v>
      </c>
      <c r="J26" s="445" t="s">
        <v>164</v>
      </c>
      <c r="K26" s="6" t="s">
        <v>14</v>
      </c>
      <c r="L26" s="151">
        <v>881.8</v>
      </c>
      <c r="M26" s="203">
        <v>1164.8</v>
      </c>
      <c r="N26" s="555">
        <v>1183.3</v>
      </c>
      <c r="O26" s="193">
        <v>1000</v>
      </c>
      <c r="P26" s="194">
        <v>1000</v>
      </c>
      <c r="Q26" s="205" t="s">
        <v>82</v>
      </c>
      <c r="R26" s="201">
        <v>158</v>
      </c>
      <c r="S26" s="201">
        <v>155</v>
      </c>
      <c r="T26" s="201">
        <v>150</v>
      </c>
      <c r="U26" s="200"/>
    </row>
    <row r="27" spans="1:21" s="2" customFormat="1" ht="21" customHeight="1" x14ac:dyDescent="0.3">
      <c r="A27" s="68"/>
      <c r="B27" s="87"/>
      <c r="C27" s="215"/>
      <c r="D27" s="88"/>
      <c r="E27" s="438"/>
      <c r="F27" s="444"/>
      <c r="G27" s="370"/>
      <c r="H27" s="446"/>
      <c r="I27" s="316"/>
      <c r="J27" s="446"/>
      <c r="K27" s="5" t="s">
        <v>85</v>
      </c>
      <c r="L27" s="151">
        <v>509.8</v>
      </c>
      <c r="M27" s="204">
        <v>445.1</v>
      </c>
      <c r="N27" s="556">
        <v>445.1</v>
      </c>
      <c r="O27" s="134">
        <v>350</v>
      </c>
      <c r="P27" s="194">
        <v>350</v>
      </c>
      <c r="Q27" s="206" t="s">
        <v>83</v>
      </c>
      <c r="R27" s="194">
        <v>21</v>
      </c>
      <c r="S27" s="194">
        <v>20</v>
      </c>
      <c r="T27" s="194">
        <v>20</v>
      </c>
    </row>
    <row r="28" spans="1:21" s="2" customFormat="1" ht="19.2" customHeight="1" x14ac:dyDescent="0.3">
      <c r="A28" s="68"/>
      <c r="B28" s="87"/>
      <c r="C28" s="215"/>
      <c r="D28" s="88"/>
      <c r="E28" s="438"/>
      <c r="F28" s="444"/>
      <c r="G28" s="370"/>
      <c r="H28" s="446"/>
      <c r="I28" s="316"/>
      <c r="J28" s="446"/>
      <c r="K28" s="5" t="s">
        <v>18</v>
      </c>
      <c r="L28" s="151">
        <v>124.5</v>
      </c>
      <c r="M28" s="151">
        <v>138.19999999999999</v>
      </c>
      <c r="N28" s="557">
        <v>138.19999999999999</v>
      </c>
      <c r="O28" s="134">
        <v>110</v>
      </c>
      <c r="P28" s="194">
        <v>110</v>
      </c>
      <c r="Q28" s="448" t="s">
        <v>84</v>
      </c>
      <c r="R28" s="310">
        <v>80</v>
      </c>
      <c r="S28" s="310">
        <v>80</v>
      </c>
      <c r="T28" s="310">
        <v>80</v>
      </c>
    </row>
    <row r="29" spans="1:21" s="2" customFormat="1" ht="15.6" hidden="1" customHeight="1" x14ac:dyDescent="0.3">
      <c r="A29" s="68"/>
      <c r="B29" s="87"/>
      <c r="C29" s="215"/>
      <c r="D29" s="88"/>
      <c r="E29" s="438"/>
      <c r="F29" s="444"/>
      <c r="G29" s="370"/>
      <c r="H29" s="446"/>
      <c r="I29" s="316"/>
      <c r="J29" s="446"/>
      <c r="K29" s="5"/>
      <c r="L29" s="134"/>
      <c r="M29" s="202"/>
      <c r="N29" s="558"/>
      <c r="O29" s="134"/>
      <c r="P29" s="195"/>
      <c r="Q29" s="449"/>
      <c r="R29" s="311"/>
      <c r="S29" s="311"/>
      <c r="T29" s="311"/>
    </row>
    <row r="30" spans="1:21" s="2" customFormat="1" ht="25.2" customHeight="1" x14ac:dyDescent="0.3">
      <c r="A30" s="68"/>
      <c r="B30" s="87"/>
      <c r="C30" s="215"/>
      <c r="D30" s="88"/>
      <c r="E30" s="438"/>
      <c r="F30" s="444"/>
      <c r="G30" s="370"/>
      <c r="H30" s="446"/>
      <c r="I30" s="316"/>
      <c r="J30" s="446"/>
      <c r="K30" s="5" t="s">
        <v>20</v>
      </c>
      <c r="L30" s="195">
        <v>101.4</v>
      </c>
      <c r="M30" s="151">
        <v>137.5</v>
      </c>
      <c r="N30" s="557">
        <v>91.8</v>
      </c>
      <c r="O30" s="134">
        <v>130</v>
      </c>
      <c r="P30" s="134">
        <v>130</v>
      </c>
      <c r="Q30" s="148" t="s">
        <v>149</v>
      </c>
      <c r="R30" s="194">
        <v>85</v>
      </c>
      <c r="S30" s="194">
        <v>0</v>
      </c>
      <c r="T30" s="194">
        <v>85</v>
      </c>
    </row>
    <row r="31" spans="1:21" s="2" customFormat="1" ht="27" customHeight="1" x14ac:dyDescent="0.3">
      <c r="A31" s="68"/>
      <c r="B31" s="87"/>
      <c r="C31" s="215"/>
      <c r="D31" s="88"/>
      <c r="E31" s="438"/>
      <c r="F31" s="444"/>
      <c r="G31" s="370"/>
      <c r="H31" s="446"/>
      <c r="I31" s="316"/>
      <c r="J31" s="446"/>
      <c r="K31" s="191" t="s">
        <v>15</v>
      </c>
      <c r="L31" s="44">
        <v>30.6</v>
      </c>
      <c r="M31" s="44">
        <v>8</v>
      </c>
      <c r="N31" s="553"/>
      <c r="O31" s="44">
        <v>10</v>
      </c>
      <c r="P31" s="44">
        <v>10</v>
      </c>
      <c r="Q31" s="192" t="s">
        <v>148</v>
      </c>
      <c r="R31" s="157">
        <v>8.5</v>
      </c>
      <c r="S31" s="157">
        <v>9</v>
      </c>
      <c r="T31" s="157">
        <v>9.5</v>
      </c>
    </row>
    <row r="32" spans="1:21" s="2" customFormat="1" ht="1.5" customHeight="1" thickBot="1" x14ac:dyDescent="0.35">
      <c r="A32" s="68"/>
      <c r="B32" s="87"/>
      <c r="C32" s="215"/>
      <c r="D32" s="88"/>
      <c r="E32" s="438"/>
      <c r="F32" s="444"/>
      <c r="G32" s="370"/>
      <c r="H32" s="447"/>
      <c r="I32" s="317"/>
      <c r="J32" s="447"/>
      <c r="K32" s="11" t="str">
        <f>$K$17</f>
        <v>Iš viso</v>
      </c>
      <c r="L32" s="37">
        <f>SUM(L26:L31)</f>
        <v>1648.1</v>
      </c>
      <c r="M32" s="37">
        <f t="shared" ref="M32:P32" si="3">SUM(M26:M31)</f>
        <v>1893.6000000000001</v>
      </c>
      <c r="N32" s="552"/>
      <c r="O32" s="37">
        <f t="shared" si="3"/>
        <v>1600</v>
      </c>
      <c r="P32" s="37">
        <f t="shared" si="3"/>
        <v>1600</v>
      </c>
      <c r="Q32" s="312" t="s">
        <v>13</v>
      </c>
      <c r="R32" s="313"/>
      <c r="S32" s="313"/>
      <c r="T32" s="314"/>
    </row>
    <row r="33" spans="1:20" s="9" customFormat="1" ht="1.2" hidden="1" customHeight="1" thickBot="1" x14ac:dyDescent="0.35">
      <c r="A33" s="68"/>
      <c r="B33" s="87"/>
      <c r="C33" s="215"/>
      <c r="D33" s="88"/>
      <c r="E33" s="438"/>
      <c r="F33" s="444"/>
      <c r="G33" s="370"/>
      <c r="H33" s="340" t="s">
        <v>45</v>
      </c>
      <c r="I33" s="283" t="s">
        <v>173</v>
      </c>
      <c r="J33" s="283" t="s">
        <v>163</v>
      </c>
      <c r="K33" s="268" t="s">
        <v>14</v>
      </c>
      <c r="L33" s="138" t="e">
        <f>#REF!+#REF!</f>
        <v>#REF!</v>
      </c>
      <c r="M33" s="139" t="e">
        <f>#REF!+#REF!</f>
        <v>#REF!</v>
      </c>
      <c r="N33" s="559"/>
      <c r="O33" s="150">
        <v>406.3</v>
      </c>
      <c r="P33" s="150">
        <v>425.3</v>
      </c>
      <c r="Q33" s="140"/>
      <c r="R33" s="141"/>
      <c r="S33" s="140"/>
      <c r="T33" s="140"/>
    </row>
    <row r="34" spans="1:20" s="9" customFormat="1" ht="6" hidden="1" customHeight="1" x14ac:dyDescent="0.3">
      <c r="A34" s="68"/>
      <c r="B34" s="87"/>
      <c r="C34" s="215"/>
      <c r="D34" s="88"/>
      <c r="E34" s="438"/>
      <c r="F34" s="444"/>
      <c r="G34" s="370"/>
      <c r="H34" s="341"/>
      <c r="I34" s="284"/>
      <c r="J34" s="284"/>
      <c r="K34" s="269"/>
      <c r="L34" s="142" t="e">
        <f>#REF!+#REF!</f>
        <v>#REF!</v>
      </c>
      <c r="M34" s="139"/>
      <c r="N34" s="559"/>
      <c r="O34" s="150">
        <v>101</v>
      </c>
      <c r="P34" s="150">
        <v>105.8</v>
      </c>
      <c r="Q34" s="143"/>
      <c r="R34" s="144"/>
      <c r="S34" s="143"/>
      <c r="T34" s="143"/>
    </row>
    <row r="35" spans="1:20" s="160" customFormat="1" ht="22.2" customHeight="1" x14ac:dyDescent="0.3">
      <c r="A35" s="152"/>
      <c r="B35" s="153"/>
      <c r="C35" s="154"/>
      <c r="D35" s="155"/>
      <c r="E35" s="438"/>
      <c r="F35" s="444"/>
      <c r="G35" s="370"/>
      <c r="H35" s="341"/>
      <c r="I35" s="284"/>
      <c r="J35" s="284"/>
      <c r="K35" s="270"/>
      <c r="L35" s="156">
        <v>369.8</v>
      </c>
      <c r="M35" s="41">
        <v>485.1</v>
      </c>
      <c r="N35" s="549">
        <v>474.7</v>
      </c>
      <c r="O35" s="41">
        <v>520</v>
      </c>
      <c r="P35" s="41">
        <v>520</v>
      </c>
      <c r="Q35" s="158" t="s">
        <v>83</v>
      </c>
      <c r="R35" s="159">
        <v>64</v>
      </c>
      <c r="S35" s="159">
        <v>65</v>
      </c>
      <c r="T35" s="159">
        <v>65</v>
      </c>
    </row>
    <row r="36" spans="1:20" s="160" customFormat="1" ht="15.6" customHeight="1" x14ac:dyDescent="0.3">
      <c r="A36" s="152"/>
      <c r="B36" s="153"/>
      <c r="C36" s="154"/>
      <c r="D36" s="155"/>
      <c r="E36" s="438"/>
      <c r="F36" s="444"/>
      <c r="G36" s="370"/>
      <c r="H36" s="341"/>
      <c r="I36" s="284"/>
      <c r="J36" s="284"/>
      <c r="K36" s="157" t="s">
        <v>85</v>
      </c>
      <c r="L36" s="156">
        <v>106.5</v>
      </c>
      <c r="M36" s="41">
        <v>159.4</v>
      </c>
      <c r="N36" s="549">
        <v>159.4</v>
      </c>
      <c r="O36" s="41">
        <v>170</v>
      </c>
      <c r="P36" s="41">
        <v>170</v>
      </c>
      <c r="Q36" s="343" t="s">
        <v>84</v>
      </c>
      <c r="R36" s="344">
        <v>80</v>
      </c>
      <c r="S36" s="344">
        <v>80</v>
      </c>
      <c r="T36" s="344">
        <v>80</v>
      </c>
    </row>
    <row r="37" spans="1:20" s="160" customFormat="1" ht="15" customHeight="1" x14ac:dyDescent="0.3">
      <c r="A37" s="152"/>
      <c r="B37" s="153"/>
      <c r="C37" s="154"/>
      <c r="D37" s="155"/>
      <c r="E37" s="438"/>
      <c r="F37" s="444"/>
      <c r="G37" s="370"/>
      <c r="H37" s="341"/>
      <c r="I37" s="284"/>
      <c r="J37" s="284"/>
      <c r="K37" s="157" t="s">
        <v>18</v>
      </c>
      <c r="L37" s="156">
        <v>59</v>
      </c>
      <c r="M37" s="41">
        <v>60.6</v>
      </c>
      <c r="N37" s="549">
        <v>60.6</v>
      </c>
      <c r="O37" s="41">
        <v>66</v>
      </c>
      <c r="P37" s="41">
        <v>66</v>
      </c>
      <c r="Q37" s="343"/>
      <c r="R37" s="344"/>
      <c r="S37" s="344"/>
      <c r="T37" s="344"/>
    </row>
    <row r="38" spans="1:20" s="2" customFormat="1" ht="31.95" customHeight="1" x14ac:dyDescent="0.3">
      <c r="A38" s="68"/>
      <c r="B38" s="87"/>
      <c r="C38" s="215"/>
      <c r="D38" s="88"/>
      <c r="E38" s="438"/>
      <c r="F38" s="444"/>
      <c r="G38" s="370"/>
      <c r="H38" s="341"/>
      <c r="I38" s="284"/>
      <c r="J38" s="284"/>
      <c r="K38" s="5" t="s">
        <v>20</v>
      </c>
      <c r="L38" s="195">
        <v>63.9</v>
      </c>
      <c r="M38" s="151">
        <v>23.1</v>
      </c>
      <c r="N38" s="557">
        <v>15.4</v>
      </c>
      <c r="O38" s="134">
        <v>6</v>
      </c>
      <c r="P38" s="134">
        <v>6</v>
      </c>
      <c r="Q38" s="148" t="s">
        <v>113</v>
      </c>
      <c r="R38" s="194">
        <v>44.5</v>
      </c>
      <c r="S38" s="194">
        <v>48</v>
      </c>
      <c r="T38" s="194">
        <v>50</v>
      </c>
    </row>
    <row r="39" spans="1:20" s="9" customFormat="1" ht="13.2" customHeight="1" thickBot="1" x14ac:dyDescent="0.35">
      <c r="A39" s="68"/>
      <c r="B39" s="87"/>
      <c r="C39" s="215"/>
      <c r="D39" s="88"/>
      <c r="E39" s="438"/>
      <c r="F39" s="444"/>
      <c r="G39" s="370"/>
      <c r="H39" s="342"/>
      <c r="I39" s="275"/>
      <c r="J39" s="275"/>
      <c r="K39" s="13" t="str">
        <f>$K$17</f>
        <v>Iš viso</v>
      </c>
      <c r="L39" s="25">
        <f>SUM(L35:L38)</f>
        <v>599.19999999999993</v>
      </c>
      <c r="M39" s="25">
        <f t="shared" ref="M39:P39" si="4">SUM(M35:M38)</f>
        <v>728.2</v>
      </c>
      <c r="N39" s="552"/>
      <c r="O39" s="25">
        <f t="shared" si="4"/>
        <v>762</v>
      </c>
      <c r="P39" s="25">
        <f t="shared" si="4"/>
        <v>762</v>
      </c>
      <c r="Q39" s="271" t="s">
        <v>13</v>
      </c>
      <c r="R39" s="272"/>
      <c r="S39" s="272"/>
      <c r="T39" s="273"/>
    </row>
    <row r="40" spans="1:20" ht="24.6" customHeight="1" x14ac:dyDescent="0.3">
      <c r="A40" s="68"/>
      <c r="B40" s="87"/>
      <c r="C40" s="215"/>
      <c r="D40" s="88"/>
      <c r="E40" s="438"/>
      <c r="F40" s="444"/>
      <c r="G40" s="370"/>
      <c r="H40" s="315" t="s">
        <v>46</v>
      </c>
      <c r="I40" s="345" t="s">
        <v>174</v>
      </c>
      <c r="J40" s="315" t="s">
        <v>206</v>
      </c>
      <c r="K40" s="325" t="s">
        <v>85</v>
      </c>
      <c r="L40" s="328">
        <v>110.4</v>
      </c>
      <c r="M40" s="432">
        <v>14.9</v>
      </c>
      <c r="N40" s="588">
        <v>14.9</v>
      </c>
      <c r="O40" s="333">
        <v>150</v>
      </c>
      <c r="P40" s="333">
        <v>151</v>
      </c>
      <c r="Q40" s="424" t="s">
        <v>35</v>
      </c>
      <c r="R40" s="435">
        <v>3.8</v>
      </c>
      <c r="S40" s="325">
        <v>3.8</v>
      </c>
      <c r="T40" s="325">
        <v>3.8</v>
      </c>
    </row>
    <row r="41" spans="1:20" ht="1.2" customHeight="1" x14ac:dyDescent="0.3">
      <c r="A41" s="68"/>
      <c r="B41" s="87"/>
      <c r="C41" s="215"/>
      <c r="D41" s="88"/>
      <c r="E41" s="438"/>
      <c r="F41" s="444"/>
      <c r="G41" s="370"/>
      <c r="H41" s="316"/>
      <c r="I41" s="346"/>
      <c r="J41" s="316"/>
      <c r="K41" s="326"/>
      <c r="L41" s="329"/>
      <c r="M41" s="433"/>
      <c r="N41" s="589"/>
      <c r="O41" s="334"/>
      <c r="P41" s="334"/>
      <c r="Q41" s="346"/>
      <c r="R41" s="436"/>
      <c r="S41" s="326"/>
      <c r="T41" s="326"/>
    </row>
    <row r="42" spans="1:20" ht="14.4" customHeight="1" x14ac:dyDescent="0.3">
      <c r="A42" s="68"/>
      <c r="B42" s="87"/>
      <c r="C42" s="215"/>
      <c r="D42" s="88"/>
      <c r="E42" s="438"/>
      <c r="F42" s="444"/>
      <c r="G42" s="370"/>
      <c r="H42" s="316"/>
      <c r="I42" s="346"/>
      <c r="J42" s="316"/>
      <c r="K42" s="327"/>
      <c r="L42" s="330"/>
      <c r="M42" s="434"/>
      <c r="N42" s="590"/>
      <c r="O42" s="335"/>
      <c r="P42" s="335"/>
      <c r="Q42" s="425"/>
      <c r="R42" s="355"/>
      <c r="S42" s="327"/>
      <c r="T42" s="327"/>
    </row>
    <row r="43" spans="1:20" ht="9.6" customHeight="1" x14ac:dyDescent="0.3">
      <c r="A43" s="68"/>
      <c r="B43" s="87"/>
      <c r="C43" s="215"/>
      <c r="D43" s="88"/>
      <c r="E43" s="438"/>
      <c r="F43" s="444"/>
      <c r="G43" s="370"/>
      <c r="H43" s="316"/>
      <c r="I43" s="346"/>
      <c r="J43" s="316"/>
      <c r="K43" s="336" t="s">
        <v>14</v>
      </c>
      <c r="L43" s="338">
        <v>126.8</v>
      </c>
      <c r="M43" s="331">
        <v>0</v>
      </c>
      <c r="N43" s="591"/>
      <c r="O43" s="353">
        <v>130</v>
      </c>
      <c r="P43" s="353">
        <v>131</v>
      </c>
      <c r="Q43" s="345" t="s">
        <v>34</v>
      </c>
      <c r="R43" s="354">
        <v>9.98</v>
      </c>
      <c r="S43" s="356">
        <v>10</v>
      </c>
      <c r="T43" s="356">
        <v>11</v>
      </c>
    </row>
    <row r="44" spans="1:20" ht="22.5" customHeight="1" x14ac:dyDescent="0.3">
      <c r="A44" s="68"/>
      <c r="B44" s="87"/>
      <c r="C44" s="215"/>
      <c r="D44" s="88"/>
      <c r="E44" s="438"/>
      <c r="F44" s="444"/>
      <c r="G44" s="370"/>
      <c r="H44" s="316"/>
      <c r="I44" s="346"/>
      <c r="J44" s="316"/>
      <c r="K44" s="337"/>
      <c r="L44" s="339"/>
      <c r="M44" s="332"/>
      <c r="N44" s="592"/>
      <c r="O44" s="335"/>
      <c r="P44" s="335"/>
      <c r="Q44" s="425"/>
      <c r="R44" s="355"/>
      <c r="S44" s="327"/>
      <c r="T44" s="327"/>
    </row>
    <row r="45" spans="1:20" ht="17.25" customHeight="1" x14ac:dyDescent="0.3">
      <c r="A45" s="68"/>
      <c r="B45" s="87"/>
      <c r="C45" s="215"/>
      <c r="D45" s="88"/>
      <c r="E45" s="438"/>
      <c r="F45" s="444"/>
      <c r="G45" s="370"/>
      <c r="H45" s="316"/>
      <c r="I45" s="346"/>
      <c r="J45" s="316"/>
      <c r="K45" s="15" t="str">
        <f>$K$17</f>
        <v>Iš viso</v>
      </c>
      <c r="L45" s="38">
        <f t="shared" ref="L45:P45" si="5">SUM(L40:L44)</f>
        <v>237.2</v>
      </c>
      <c r="M45" s="38">
        <f t="shared" si="5"/>
        <v>14.9</v>
      </c>
      <c r="N45" s="563"/>
      <c r="O45" s="38">
        <f t="shared" si="5"/>
        <v>280</v>
      </c>
      <c r="P45" s="38">
        <f t="shared" si="5"/>
        <v>282</v>
      </c>
      <c r="Q45" s="429" t="s">
        <v>13</v>
      </c>
      <c r="R45" s="430"/>
      <c r="S45" s="430"/>
      <c r="T45" s="431"/>
    </row>
    <row r="46" spans="1:20" ht="63" customHeight="1" x14ac:dyDescent="0.3">
      <c r="A46" s="68"/>
      <c r="B46" s="87"/>
      <c r="C46" s="215"/>
      <c r="D46" s="88"/>
      <c r="E46" s="214"/>
      <c r="F46" s="184"/>
      <c r="G46" s="184"/>
      <c r="H46" s="349" t="s">
        <v>161</v>
      </c>
      <c r="I46" s="351" t="s">
        <v>175</v>
      </c>
      <c r="J46" s="351" t="s">
        <v>213</v>
      </c>
      <c r="K46" s="231" t="s">
        <v>15</v>
      </c>
      <c r="L46" s="232">
        <v>0</v>
      </c>
      <c r="M46" s="232">
        <v>4.8</v>
      </c>
      <c r="N46" s="562"/>
      <c r="O46" s="232">
        <v>0</v>
      </c>
      <c r="P46" s="232">
        <v>0</v>
      </c>
      <c r="Q46" s="236" t="s">
        <v>209</v>
      </c>
      <c r="R46" s="233">
        <v>120</v>
      </c>
      <c r="S46" s="233">
        <v>0</v>
      </c>
      <c r="T46" s="233">
        <v>0</v>
      </c>
    </row>
    <row r="47" spans="1:20" ht="22.5" customHeight="1" x14ac:dyDescent="0.3">
      <c r="A47" s="68"/>
      <c r="B47" s="87"/>
      <c r="C47" s="215"/>
      <c r="D47" s="88"/>
      <c r="E47" s="214"/>
      <c r="F47" s="184"/>
      <c r="G47" s="184"/>
      <c r="H47" s="350"/>
      <c r="I47" s="350"/>
      <c r="J47" s="352"/>
      <c r="K47" s="15" t="str">
        <f>$K$17</f>
        <v>Iš viso</v>
      </c>
      <c r="L47" s="38">
        <f>SUM(L46)</f>
        <v>0</v>
      </c>
      <c r="M47" s="38">
        <f>SUM(M46)</f>
        <v>4.8</v>
      </c>
      <c r="N47" s="563"/>
      <c r="O47" s="38">
        <f>SUM(O46)</f>
        <v>0</v>
      </c>
      <c r="P47" s="38">
        <f>SUM(P46)</f>
        <v>0</v>
      </c>
      <c r="Q47" s="220"/>
      <c r="R47" s="221"/>
      <c r="S47" s="221"/>
      <c r="T47" s="219"/>
    </row>
    <row r="48" spans="1:20" s="23" customFormat="1" ht="15.75" customHeight="1" thickBot="1" x14ac:dyDescent="0.35">
      <c r="A48" s="68"/>
      <c r="B48" s="212"/>
      <c r="C48" s="215"/>
      <c r="D48" s="228"/>
      <c r="E48" s="230"/>
      <c r="F48" s="347" t="s">
        <v>105</v>
      </c>
      <c r="G48" s="347"/>
      <c r="H48" s="347"/>
      <c r="I48" s="347"/>
      <c r="J48" s="347"/>
      <c r="K48" s="348"/>
      <c r="L48" s="78">
        <f>SUM(L17+L21+L25+L32+L39+L45)</f>
        <v>2599.1999999999998</v>
      </c>
      <c r="M48" s="78">
        <f>SUM(M17+M21+M25+M32+M39+M45+M47)</f>
        <v>2896.0000000000005</v>
      </c>
      <c r="N48" s="564"/>
      <c r="O48" s="78">
        <f t="shared" ref="O48:P48" si="6">SUM(O17+O21+O25+O32+O39+O45)</f>
        <v>2695</v>
      </c>
      <c r="P48" s="78">
        <f t="shared" si="6"/>
        <v>2649</v>
      </c>
      <c r="Q48" s="426" t="s">
        <v>13</v>
      </c>
      <c r="R48" s="427"/>
      <c r="S48" s="427"/>
      <c r="T48" s="428"/>
    </row>
    <row r="49" spans="1:20" ht="24" customHeight="1" x14ac:dyDescent="0.3">
      <c r="A49" s="224"/>
      <c r="B49" s="213"/>
      <c r="C49" s="216"/>
      <c r="D49" s="222"/>
      <c r="E49" s="223"/>
      <c r="F49" s="444" t="s">
        <v>47</v>
      </c>
      <c r="G49" s="370"/>
      <c r="H49" s="284" t="s">
        <v>48</v>
      </c>
      <c r="I49" s="284" t="s">
        <v>176</v>
      </c>
      <c r="J49" s="284" t="s">
        <v>165</v>
      </c>
      <c r="K49" s="14" t="s">
        <v>14</v>
      </c>
      <c r="L49" s="43">
        <v>0</v>
      </c>
      <c r="M49" s="43">
        <v>0</v>
      </c>
      <c r="N49" s="550">
        <v>0</v>
      </c>
      <c r="O49" s="43">
        <v>0</v>
      </c>
      <c r="P49" s="43">
        <v>10</v>
      </c>
      <c r="Q49" s="181" t="s">
        <v>86</v>
      </c>
      <c r="R49" s="182">
        <v>0</v>
      </c>
      <c r="S49" s="183">
        <v>0</v>
      </c>
      <c r="T49" s="183">
        <v>1</v>
      </c>
    </row>
    <row r="50" spans="1:20" ht="19.5" customHeight="1" thickBot="1" x14ac:dyDescent="0.35">
      <c r="A50" s="68">
        <v>2</v>
      </c>
      <c r="B50" s="80">
        <v>3</v>
      </c>
      <c r="C50" s="80">
        <v>2</v>
      </c>
      <c r="D50" s="163">
        <v>1</v>
      </c>
      <c r="E50" s="164">
        <v>2</v>
      </c>
      <c r="F50" s="369"/>
      <c r="G50" s="370"/>
      <c r="H50" s="275"/>
      <c r="I50" s="275"/>
      <c r="J50" s="275"/>
      <c r="K50" s="13" t="str">
        <f>$K$45</f>
        <v>Iš viso</v>
      </c>
      <c r="L50" s="25">
        <f t="shared" ref="L50" si="7">L49</f>
        <v>0</v>
      </c>
      <c r="M50" s="25">
        <f>M49</f>
        <v>0</v>
      </c>
      <c r="N50" s="552"/>
      <c r="O50" s="25">
        <f t="shared" ref="O50:P50" si="8">O49</f>
        <v>0</v>
      </c>
      <c r="P50" s="25">
        <f t="shared" si="8"/>
        <v>10</v>
      </c>
      <c r="Q50" s="271" t="s">
        <v>13</v>
      </c>
      <c r="R50" s="272"/>
      <c r="S50" s="272"/>
      <c r="T50" s="273"/>
    </row>
    <row r="51" spans="1:20" ht="20.399999999999999" customHeight="1" x14ac:dyDescent="0.3">
      <c r="A51" s="68"/>
      <c r="B51" s="456"/>
      <c r="C51" s="451"/>
      <c r="D51" s="437"/>
      <c r="E51" s="440"/>
      <c r="F51" s="369"/>
      <c r="G51" s="370"/>
      <c r="H51" s="284" t="s">
        <v>91</v>
      </c>
      <c r="I51" s="284" t="s">
        <v>177</v>
      </c>
      <c r="J51" s="284" t="s">
        <v>165</v>
      </c>
      <c r="K51" s="8" t="s">
        <v>14</v>
      </c>
      <c r="L51" s="156">
        <v>476.4</v>
      </c>
      <c r="M51" s="180">
        <v>388.5</v>
      </c>
      <c r="N51" s="565">
        <v>388.5</v>
      </c>
      <c r="O51" s="41">
        <v>413.1</v>
      </c>
      <c r="P51" s="41">
        <v>425</v>
      </c>
      <c r="Q51" s="179" t="s">
        <v>87</v>
      </c>
      <c r="R51" s="159">
        <v>105</v>
      </c>
      <c r="S51" s="159">
        <v>110</v>
      </c>
      <c r="T51" s="159">
        <v>115</v>
      </c>
    </row>
    <row r="52" spans="1:20" ht="7.2" hidden="1" customHeight="1" x14ac:dyDescent="0.3">
      <c r="A52" s="68"/>
      <c r="B52" s="457"/>
      <c r="C52" s="452"/>
      <c r="D52" s="438"/>
      <c r="E52" s="438"/>
      <c r="F52" s="369"/>
      <c r="G52" s="370"/>
      <c r="H52" s="284"/>
      <c r="I52" s="284"/>
      <c r="J52" s="284"/>
      <c r="K52" s="8"/>
      <c r="L52" s="156"/>
      <c r="M52" s="180"/>
      <c r="N52" s="565"/>
      <c r="O52" s="41"/>
      <c r="P52" s="41"/>
      <c r="Q52" s="441" t="s">
        <v>84</v>
      </c>
      <c r="R52" s="344">
        <v>80</v>
      </c>
      <c r="S52" s="344">
        <v>80</v>
      </c>
      <c r="T52" s="344">
        <v>80</v>
      </c>
    </row>
    <row r="53" spans="1:20" ht="22.95" customHeight="1" x14ac:dyDescent="0.3">
      <c r="A53" s="68"/>
      <c r="B53" s="457"/>
      <c r="C53" s="452"/>
      <c r="D53" s="438"/>
      <c r="E53" s="438"/>
      <c r="F53" s="369"/>
      <c r="G53" s="370"/>
      <c r="H53" s="284"/>
      <c r="I53" s="284"/>
      <c r="J53" s="284"/>
      <c r="K53" s="8" t="s">
        <v>18</v>
      </c>
      <c r="L53" s="156">
        <v>17.399999999999999</v>
      </c>
      <c r="M53" s="156">
        <v>13.4</v>
      </c>
      <c r="N53" s="557">
        <v>13.4</v>
      </c>
      <c r="O53" s="41">
        <v>13.7</v>
      </c>
      <c r="P53" s="41">
        <v>13.7</v>
      </c>
      <c r="Q53" s="441"/>
      <c r="R53" s="344"/>
      <c r="S53" s="344"/>
      <c r="T53" s="344"/>
    </row>
    <row r="54" spans="1:20" ht="16.2" customHeight="1" thickBot="1" x14ac:dyDescent="0.35">
      <c r="A54" s="68"/>
      <c r="B54" s="457"/>
      <c r="C54" s="452"/>
      <c r="D54" s="438"/>
      <c r="E54" s="438"/>
      <c r="F54" s="369"/>
      <c r="G54" s="370"/>
      <c r="H54" s="284"/>
      <c r="I54" s="284"/>
      <c r="J54" s="284"/>
      <c r="K54" s="94" t="str">
        <f>$K$32</f>
        <v>Iš viso</v>
      </c>
      <c r="L54" s="25">
        <f t="shared" ref="L54:P54" si="9">SUM(L51:L53)</f>
        <v>493.79999999999995</v>
      </c>
      <c r="M54" s="25">
        <f t="shared" si="9"/>
        <v>401.9</v>
      </c>
      <c r="N54" s="552"/>
      <c r="O54" s="25">
        <f t="shared" si="9"/>
        <v>426.8</v>
      </c>
      <c r="P54" s="25">
        <f t="shared" si="9"/>
        <v>438.7</v>
      </c>
      <c r="Q54" s="361" t="s">
        <v>13</v>
      </c>
      <c r="R54" s="362"/>
      <c r="S54" s="362"/>
      <c r="T54" s="363"/>
    </row>
    <row r="55" spans="1:20" ht="9" hidden="1" customHeight="1" thickBot="1" x14ac:dyDescent="0.35">
      <c r="A55" s="68"/>
      <c r="B55" s="457"/>
      <c r="C55" s="452"/>
      <c r="D55" s="438"/>
      <c r="E55" s="438"/>
      <c r="F55" s="369"/>
      <c r="G55" s="370"/>
      <c r="H55" s="10" t="s">
        <v>49</v>
      </c>
      <c r="I55" s="10" t="s">
        <v>36</v>
      </c>
      <c r="J55" s="10" t="s">
        <v>17</v>
      </c>
      <c r="K55" s="91"/>
      <c r="L55" s="40"/>
      <c r="M55" s="40"/>
      <c r="N55" s="566"/>
      <c r="O55" s="40"/>
      <c r="P55" s="40"/>
      <c r="Q55" s="56"/>
      <c r="R55" s="57"/>
      <c r="S55" s="56"/>
      <c r="T55" s="56"/>
    </row>
    <row r="56" spans="1:20" ht="0.6" hidden="1" customHeight="1" x14ac:dyDescent="0.3">
      <c r="A56" s="68"/>
      <c r="B56" s="457"/>
      <c r="C56" s="452"/>
      <c r="D56" s="438"/>
      <c r="E56" s="438"/>
      <c r="F56" s="369"/>
      <c r="G56" s="370"/>
      <c r="H56" s="10"/>
      <c r="I56" s="10"/>
      <c r="J56" s="10"/>
      <c r="K56" s="91"/>
      <c r="L56" s="40"/>
      <c r="M56" s="40"/>
      <c r="N56" s="566"/>
      <c r="O56" s="40"/>
      <c r="P56" s="40"/>
      <c r="Q56" s="90"/>
      <c r="R56" s="57"/>
      <c r="S56" s="56"/>
      <c r="T56" s="56"/>
    </row>
    <row r="57" spans="1:20" ht="0.6" customHeight="1" x14ac:dyDescent="0.3">
      <c r="A57" s="68"/>
      <c r="B57" s="457"/>
      <c r="C57" s="452"/>
      <c r="D57" s="438"/>
      <c r="E57" s="438"/>
      <c r="F57" s="369"/>
      <c r="G57" s="370"/>
      <c r="H57" s="10"/>
      <c r="I57" s="10"/>
      <c r="J57" s="10"/>
      <c r="K57" s="91"/>
      <c r="L57" s="40"/>
      <c r="M57" s="40"/>
      <c r="N57" s="566"/>
      <c r="O57" s="40"/>
      <c r="P57" s="40"/>
      <c r="Q57" s="90"/>
      <c r="R57" s="57"/>
      <c r="S57" s="56"/>
      <c r="T57" s="56"/>
    </row>
    <row r="58" spans="1:20" s="189" customFormat="1" ht="21.75" customHeight="1" x14ac:dyDescent="0.3">
      <c r="A58" s="152"/>
      <c r="B58" s="457"/>
      <c r="C58" s="452"/>
      <c r="D58" s="438"/>
      <c r="E58" s="438"/>
      <c r="F58" s="369"/>
      <c r="G58" s="370"/>
      <c r="H58" s="283" t="s">
        <v>49</v>
      </c>
      <c r="I58" s="283" t="s">
        <v>178</v>
      </c>
      <c r="J58" s="283" t="s">
        <v>165</v>
      </c>
      <c r="K58" s="157" t="s">
        <v>15</v>
      </c>
      <c r="L58" s="41">
        <v>0</v>
      </c>
      <c r="M58" s="41">
        <v>55</v>
      </c>
      <c r="N58" s="549"/>
      <c r="O58" s="41">
        <v>0</v>
      </c>
      <c r="P58" s="41">
        <v>0</v>
      </c>
      <c r="Q58" s="322" t="s">
        <v>92</v>
      </c>
      <c r="R58" s="390">
        <v>100</v>
      </c>
      <c r="S58" s="392">
        <v>0</v>
      </c>
      <c r="T58" s="392">
        <v>0</v>
      </c>
    </row>
    <row r="59" spans="1:20" s="189" customFormat="1" ht="26.25" customHeight="1" x14ac:dyDescent="0.3">
      <c r="A59" s="152"/>
      <c r="B59" s="457"/>
      <c r="C59" s="452"/>
      <c r="D59" s="438"/>
      <c r="E59" s="438"/>
      <c r="F59" s="369"/>
      <c r="G59" s="370"/>
      <c r="H59" s="357"/>
      <c r="I59" s="284"/>
      <c r="J59" s="357"/>
      <c r="K59" s="191" t="s">
        <v>14</v>
      </c>
      <c r="L59" s="44">
        <v>73.599999999999994</v>
      </c>
      <c r="M59" s="44">
        <v>0</v>
      </c>
      <c r="N59" s="553">
        <v>0</v>
      </c>
      <c r="O59" s="44">
        <v>0</v>
      </c>
      <c r="P59" s="44">
        <v>0</v>
      </c>
      <c r="Q59" s="324"/>
      <c r="R59" s="391"/>
      <c r="S59" s="393"/>
      <c r="T59" s="393"/>
    </row>
    <row r="60" spans="1:20" ht="18" customHeight="1" thickBot="1" x14ac:dyDescent="0.35">
      <c r="A60" s="68"/>
      <c r="B60" s="457"/>
      <c r="C60" s="452"/>
      <c r="D60" s="438"/>
      <c r="E60" s="438"/>
      <c r="F60" s="369"/>
      <c r="G60" s="370"/>
      <c r="H60" s="358"/>
      <c r="I60" s="275"/>
      <c r="J60" s="358"/>
      <c r="K60" s="94" t="str">
        <f>$K$45</f>
        <v>Iš viso</v>
      </c>
      <c r="L60" s="135">
        <f>L58+L59</f>
        <v>73.599999999999994</v>
      </c>
      <c r="M60" s="135">
        <f t="shared" ref="M60:P60" si="10">M58+M59</f>
        <v>55</v>
      </c>
      <c r="N60" s="567"/>
      <c r="O60" s="135">
        <f t="shared" si="10"/>
        <v>0</v>
      </c>
      <c r="P60" s="135">
        <f t="shared" si="10"/>
        <v>0</v>
      </c>
      <c r="Q60" s="421"/>
      <c r="R60" s="422"/>
      <c r="S60" s="422"/>
      <c r="T60" s="423"/>
    </row>
    <row r="61" spans="1:20" ht="16.2" customHeight="1" x14ac:dyDescent="0.3">
      <c r="A61" s="68"/>
      <c r="B61" s="457"/>
      <c r="C61" s="452"/>
      <c r="D61" s="438"/>
      <c r="E61" s="438"/>
      <c r="F61" s="369"/>
      <c r="G61" s="370"/>
      <c r="H61" s="283" t="s">
        <v>50</v>
      </c>
      <c r="I61" s="283" t="s">
        <v>179</v>
      </c>
      <c r="J61" s="283" t="s">
        <v>166</v>
      </c>
      <c r="K61" s="8" t="s">
        <v>14</v>
      </c>
      <c r="L61" s="180">
        <v>200.1</v>
      </c>
      <c r="M61" s="207">
        <v>250.8</v>
      </c>
      <c r="N61" s="568">
        <v>250.8</v>
      </c>
      <c r="O61" s="43">
        <v>250.5</v>
      </c>
      <c r="P61" s="43">
        <v>250.5</v>
      </c>
      <c r="Q61" s="190" t="s">
        <v>87</v>
      </c>
      <c r="R61" s="159">
        <v>45</v>
      </c>
      <c r="S61" s="159">
        <v>50</v>
      </c>
      <c r="T61" s="159">
        <v>60</v>
      </c>
    </row>
    <row r="62" spans="1:20" ht="0.6" customHeight="1" x14ac:dyDescent="0.3">
      <c r="A62" s="68"/>
      <c r="B62" s="457"/>
      <c r="C62" s="452"/>
      <c r="D62" s="438"/>
      <c r="E62" s="438"/>
      <c r="F62" s="369"/>
      <c r="G62" s="370"/>
      <c r="H62" s="357"/>
      <c r="I62" s="357"/>
      <c r="J62" s="357"/>
      <c r="K62" s="8" t="s">
        <v>20</v>
      </c>
      <c r="L62" s="180">
        <v>6.1</v>
      </c>
      <c r="M62" s="156"/>
      <c r="N62" s="557"/>
      <c r="O62" s="41">
        <v>0</v>
      </c>
      <c r="P62" s="41">
        <v>0</v>
      </c>
      <c r="Q62" s="322" t="s">
        <v>84</v>
      </c>
      <c r="R62" s="390">
        <v>80</v>
      </c>
      <c r="S62" s="390">
        <v>80</v>
      </c>
      <c r="T62" s="390">
        <v>80</v>
      </c>
    </row>
    <row r="63" spans="1:20" ht="24.6" customHeight="1" x14ac:dyDescent="0.3">
      <c r="A63" s="68"/>
      <c r="B63" s="457"/>
      <c r="C63" s="452"/>
      <c r="D63" s="438"/>
      <c r="E63" s="438"/>
      <c r="F63" s="369"/>
      <c r="G63" s="370"/>
      <c r="H63" s="357"/>
      <c r="I63" s="357"/>
      <c r="J63" s="357"/>
      <c r="K63" s="8" t="s">
        <v>18</v>
      </c>
      <c r="L63" s="180">
        <v>142.1</v>
      </c>
      <c r="M63" s="156">
        <v>94.6</v>
      </c>
      <c r="N63" s="557">
        <v>94.6</v>
      </c>
      <c r="O63" s="41">
        <v>100</v>
      </c>
      <c r="P63" s="41">
        <v>125</v>
      </c>
      <c r="Q63" s="324"/>
      <c r="R63" s="391"/>
      <c r="S63" s="391"/>
      <c r="T63" s="391"/>
    </row>
    <row r="64" spans="1:20" ht="14.4" hidden="1" customHeight="1" x14ac:dyDescent="0.3">
      <c r="A64" s="68"/>
      <c r="B64" s="457"/>
      <c r="C64" s="452"/>
      <c r="D64" s="438"/>
      <c r="E64" s="438"/>
      <c r="F64" s="369"/>
      <c r="G64" s="370"/>
      <c r="H64" s="357"/>
      <c r="I64" s="357"/>
      <c r="J64" s="357"/>
      <c r="K64" s="8" t="s">
        <v>19</v>
      </c>
      <c r="L64" s="92"/>
      <c r="M64" s="16"/>
      <c r="N64" s="549"/>
      <c r="O64" s="16"/>
      <c r="P64" s="16"/>
      <c r="Q64" s="56"/>
      <c r="R64" s="57"/>
      <c r="S64" s="56"/>
      <c r="T64" s="56"/>
    </row>
    <row r="65" spans="1:20" ht="14.4" hidden="1" customHeight="1" thickBot="1" x14ac:dyDescent="0.35">
      <c r="A65" s="68"/>
      <c r="B65" s="457"/>
      <c r="C65" s="452"/>
      <c r="D65" s="438"/>
      <c r="E65" s="438"/>
      <c r="F65" s="369"/>
      <c r="G65" s="370"/>
      <c r="H65" s="357"/>
      <c r="I65" s="357"/>
      <c r="J65" s="357"/>
      <c r="K65" s="8" t="s">
        <v>20</v>
      </c>
      <c r="L65" s="93"/>
      <c r="M65" s="39"/>
      <c r="N65" s="553"/>
      <c r="O65" s="39"/>
      <c r="P65" s="39"/>
      <c r="Q65" s="56"/>
      <c r="R65" s="57"/>
      <c r="S65" s="56"/>
      <c r="T65" s="56"/>
    </row>
    <row r="66" spans="1:20" ht="15" thickBot="1" x14ac:dyDescent="0.35">
      <c r="A66" s="68"/>
      <c r="B66" s="457"/>
      <c r="C66" s="452"/>
      <c r="D66" s="438"/>
      <c r="E66" s="438"/>
      <c r="F66" s="369"/>
      <c r="G66" s="370"/>
      <c r="H66" s="358"/>
      <c r="I66" s="358"/>
      <c r="J66" s="358"/>
      <c r="K66" s="95" t="str">
        <f>$K$45</f>
        <v>Iš viso</v>
      </c>
      <c r="L66" s="25">
        <f>SUM(L61+L63)</f>
        <v>342.2</v>
      </c>
      <c r="M66" s="25">
        <f t="shared" ref="M66:P66" si="11">SUM(M61+M63)</f>
        <v>345.4</v>
      </c>
      <c r="N66" s="552"/>
      <c r="O66" s="25">
        <f t="shared" si="11"/>
        <v>350.5</v>
      </c>
      <c r="P66" s="25">
        <f t="shared" si="11"/>
        <v>375.5</v>
      </c>
      <c r="Q66" s="271" t="s">
        <v>13</v>
      </c>
      <c r="R66" s="272"/>
      <c r="S66" s="272"/>
      <c r="T66" s="273"/>
    </row>
    <row r="67" spans="1:20" ht="20.25" customHeight="1" x14ac:dyDescent="0.3">
      <c r="A67" s="68"/>
      <c r="B67" s="457"/>
      <c r="C67" s="452"/>
      <c r="D67" s="438"/>
      <c r="E67" s="438"/>
      <c r="F67" s="369"/>
      <c r="G67" s="370"/>
      <c r="H67" s="284" t="s">
        <v>51</v>
      </c>
      <c r="I67" s="261" t="s">
        <v>180</v>
      </c>
      <c r="J67" s="284" t="s">
        <v>162</v>
      </c>
      <c r="K67" s="17" t="s">
        <v>85</v>
      </c>
      <c r="L67" s="27">
        <v>2.7</v>
      </c>
      <c r="M67" s="146">
        <v>3.6</v>
      </c>
      <c r="N67" s="560">
        <v>3.6</v>
      </c>
      <c r="O67" s="28">
        <v>3.6</v>
      </c>
      <c r="P67" s="28">
        <v>3.8</v>
      </c>
      <c r="Q67" s="18" t="s">
        <v>88</v>
      </c>
      <c r="R67" s="17">
        <v>72</v>
      </c>
      <c r="S67" s="17">
        <v>75</v>
      </c>
      <c r="T67" s="17">
        <v>80</v>
      </c>
    </row>
    <row r="68" spans="1:20" ht="13.2" customHeight="1" thickBot="1" x14ac:dyDescent="0.35">
      <c r="A68" s="68"/>
      <c r="B68" s="457"/>
      <c r="C68" s="452"/>
      <c r="D68" s="438"/>
      <c r="E68" s="438"/>
      <c r="F68" s="369"/>
      <c r="G68" s="370"/>
      <c r="H68" s="275"/>
      <c r="I68" s="262"/>
      <c r="J68" s="275"/>
      <c r="K68" s="13" t="str">
        <f>$K$45</f>
        <v>Iš viso</v>
      </c>
      <c r="L68" s="42">
        <f t="shared" ref="L68:P68" si="12">L67</f>
        <v>2.7</v>
      </c>
      <c r="M68" s="42">
        <f t="shared" si="12"/>
        <v>3.6</v>
      </c>
      <c r="N68" s="552"/>
      <c r="O68" s="42">
        <f t="shared" si="12"/>
        <v>3.6</v>
      </c>
      <c r="P68" s="42">
        <f t="shared" si="12"/>
        <v>3.8</v>
      </c>
      <c r="Q68" s="271" t="s">
        <v>13</v>
      </c>
      <c r="R68" s="272"/>
      <c r="S68" s="272"/>
      <c r="T68" s="273"/>
    </row>
    <row r="69" spans="1:20" ht="11.4" customHeight="1" x14ac:dyDescent="0.3">
      <c r="A69" s="68"/>
      <c r="B69" s="457"/>
      <c r="C69" s="452"/>
      <c r="D69" s="438"/>
      <c r="E69" s="438"/>
      <c r="F69" s="369"/>
      <c r="G69" s="370"/>
      <c r="H69" s="283" t="s">
        <v>93</v>
      </c>
      <c r="I69" s="283" t="s">
        <v>181</v>
      </c>
      <c r="J69" s="283" t="s">
        <v>162</v>
      </c>
      <c r="K69" s="8" t="s">
        <v>15</v>
      </c>
      <c r="L69" s="41">
        <v>0</v>
      </c>
      <c r="M69" s="16">
        <v>0</v>
      </c>
      <c r="N69" s="549"/>
      <c r="O69" s="16">
        <v>0</v>
      </c>
      <c r="P69" s="16">
        <v>0</v>
      </c>
      <c r="Q69" s="274" t="s">
        <v>24</v>
      </c>
      <c r="R69" s="268">
        <v>4</v>
      </c>
      <c r="S69" s="268">
        <v>5</v>
      </c>
      <c r="T69" s="268">
        <v>5</v>
      </c>
    </row>
    <row r="70" spans="1:20" ht="12.6" customHeight="1" x14ac:dyDescent="0.3">
      <c r="A70" s="68"/>
      <c r="B70" s="457"/>
      <c r="C70" s="452"/>
      <c r="D70" s="438"/>
      <c r="E70" s="438"/>
      <c r="F70" s="369"/>
      <c r="G70" s="370"/>
      <c r="H70" s="284"/>
      <c r="I70" s="284"/>
      <c r="J70" s="284"/>
      <c r="K70" s="8" t="s">
        <v>14</v>
      </c>
      <c r="L70" s="41">
        <v>0</v>
      </c>
      <c r="M70" s="16">
        <v>0</v>
      </c>
      <c r="N70" s="549"/>
      <c r="O70" s="16">
        <v>0</v>
      </c>
      <c r="P70" s="16">
        <v>0</v>
      </c>
      <c r="Q70" s="284"/>
      <c r="R70" s="269"/>
      <c r="S70" s="269"/>
      <c r="T70" s="269"/>
    </row>
    <row r="71" spans="1:20" x14ac:dyDescent="0.3">
      <c r="A71" s="68"/>
      <c r="B71" s="457"/>
      <c r="C71" s="452"/>
      <c r="D71" s="438"/>
      <c r="E71" s="438"/>
      <c r="F71" s="369"/>
      <c r="G71" s="370"/>
      <c r="H71" s="284"/>
      <c r="I71" s="284"/>
      <c r="J71" s="284"/>
      <c r="K71" s="12" t="s">
        <v>20</v>
      </c>
      <c r="L71" s="39">
        <v>6.3</v>
      </c>
      <c r="M71" s="44">
        <v>7.7</v>
      </c>
      <c r="N71" s="553">
        <v>7.7</v>
      </c>
      <c r="O71" s="39">
        <v>7</v>
      </c>
      <c r="P71" s="39">
        <v>7.1</v>
      </c>
      <c r="Q71" s="275"/>
      <c r="R71" s="270"/>
      <c r="S71" s="270"/>
      <c r="T71" s="270"/>
    </row>
    <row r="72" spans="1:20" ht="15" thickBot="1" x14ac:dyDescent="0.35">
      <c r="A72" s="68"/>
      <c r="B72" s="457"/>
      <c r="C72" s="452"/>
      <c r="D72" s="438"/>
      <c r="E72" s="438"/>
      <c r="F72" s="369"/>
      <c r="G72" s="370"/>
      <c r="H72" s="275"/>
      <c r="I72" s="275"/>
      <c r="J72" s="275"/>
      <c r="K72" s="13" t="str">
        <f>$K$45</f>
        <v>Iš viso</v>
      </c>
      <c r="L72" s="25">
        <f t="shared" ref="L72:P72" si="13">L69+L70+L71</f>
        <v>6.3</v>
      </c>
      <c r="M72" s="25">
        <f t="shared" si="13"/>
        <v>7.7</v>
      </c>
      <c r="N72" s="552"/>
      <c r="O72" s="25">
        <f t="shared" si="13"/>
        <v>7</v>
      </c>
      <c r="P72" s="25">
        <f t="shared" si="13"/>
        <v>7.1</v>
      </c>
      <c r="Q72" s="271" t="s">
        <v>13</v>
      </c>
      <c r="R72" s="272"/>
      <c r="S72" s="272"/>
      <c r="T72" s="273"/>
    </row>
    <row r="73" spans="1:20" ht="11.4" customHeight="1" x14ac:dyDescent="0.3">
      <c r="A73" s="68"/>
      <c r="B73" s="457"/>
      <c r="C73" s="452"/>
      <c r="D73" s="438"/>
      <c r="E73" s="438"/>
      <c r="F73" s="145"/>
      <c r="G73" s="184"/>
      <c r="H73" s="283" t="s">
        <v>151</v>
      </c>
      <c r="I73" s="283" t="s">
        <v>182</v>
      </c>
      <c r="J73" s="283" t="s">
        <v>167</v>
      </c>
      <c r="K73" s="8" t="s">
        <v>14</v>
      </c>
      <c r="L73" s="41">
        <v>0</v>
      </c>
      <c r="M73" s="16">
        <v>0</v>
      </c>
      <c r="N73" s="549">
        <v>0</v>
      </c>
      <c r="O73" s="16">
        <v>0</v>
      </c>
      <c r="P73" s="16">
        <v>0</v>
      </c>
      <c r="Q73" s="274" t="s">
        <v>152</v>
      </c>
      <c r="R73" s="268">
        <v>2</v>
      </c>
      <c r="S73" s="268">
        <v>0</v>
      </c>
      <c r="T73" s="268">
        <v>0</v>
      </c>
    </row>
    <row r="74" spans="1:20" ht="12.6" customHeight="1" x14ac:dyDescent="0.3">
      <c r="A74" s="68"/>
      <c r="B74" s="457"/>
      <c r="C74" s="452"/>
      <c r="D74" s="438"/>
      <c r="E74" s="438"/>
      <c r="F74" s="145"/>
      <c r="G74" s="184"/>
      <c r="H74" s="284"/>
      <c r="I74" s="284"/>
      <c r="J74" s="284"/>
      <c r="K74" s="8" t="s">
        <v>18</v>
      </c>
      <c r="L74" s="41">
        <v>0</v>
      </c>
      <c r="M74" s="16">
        <v>75</v>
      </c>
      <c r="N74" s="549"/>
      <c r="O74" s="16">
        <v>0</v>
      </c>
      <c r="P74" s="16">
        <v>0</v>
      </c>
      <c r="Q74" s="284"/>
      <c r="R74" s="269"/>
      <c r="S74" s="269"/>
      <c r="T74" s="269"/>
    </row>
    <row r="75" spans="1:20" x14ac:dyDescent="0.3">
      <c r="A75" s="68"/>
      <c r="B75" s="457"/>
      <c r="C75" s="452"/>
      <c r="D75" s="438"/>
      <c r="E75" s="438"/>
      <c r="F75" s="145"/>
      <c r="G75" s="184"/>
      <c r="H75" s="284"/>
      <c r="I75" s="284"/>
      <c r="J75" s="284"/>
      <c r="K75" s="12" t="s">
        <v>20</v>
      </c>
      <c r="L75" s="39">
        <v>0</v>
      </c>
      <c r="M75" s="44">
        <v>0</v>
      </c>
      <c r="N75" s="553"/>
      <c r="O75" s="39">
        <v>0</v>
      </c>
      <c r="P75" s="39">
        <v>0</v>
      </c>
      <c r="Q75" s="275"/>
      <c r="R75" s="270"/>
      <c r="S75" s="270"/>
      <c r="T75" s="270"/>
    </row>
    <row r="76" spans="1:20" ht="15" thickBot="1" x14ac:dyDescent="0.35">
      <c r="A76" s="68"/>
      <c r="B76" s="457"/>
      <c r="C76" s="452"/>
      <c r="D76" s="438"/>
      <c r="E76" s="438"/>
      <c r="F76" s="145"/>
      <c r="G76" s="184"/>
      <c r="H76" s="275"/>
      <c r="I76" s="275"/>
      <c r="J76" s="275"/>
      <c r="K76" s="13" t="str">
        <f>$K$45</f>
        <v>Iš viso</v>
      </c>
      <c r="L76" s="25">
        <f t="shared" ref="L76:P76" si="14">L73+L74+L75</f>
        <v>0</v>
      </c>
      <c r="M76" s="25">
        <f t="shared" si="14"/>
        <v>75</v>
      </c>
      <c r="N76" s="552"/>
      <c r="O76" s="25">
        <f t="shared" si="14"/>
        <v>0</v>
      </c>
      <c r="P76" s="25">
        <f t="shared" si="14"/>
        <v>0</v>
      </c>
      <c r="Q76" s="271" t="s">
        <v>13</v>
      </c>
      <c r="R76" s="272"/>
      <c r="S76" s="272"/>
      <c r="T76" s="273"/>
    </row>
    <row r="77" spans="1:20" s="23" customFormat="1" ht="25.2" customHeight="1" thickBot="1" x14ac:dyDescent="0.3">
      <c r="A77" s="68"/>
      <c r="B77" s="458"/>
      <c r="C77" s="453"/>
      <c r="D77" s="439"/>
      <c r="E77" s="439"/>
      <c r="F77" s="277" t="s">
        <v>105</v>
      </c>
      <c r="G77" s="278"/>
      <c r="H77" s="278"/>
      <c r="I77" s="278"/>
      <c r="J77" s="278"/>
      <c r="K77" s="279"/>
      <c r="L77" s="89">
        <f>SUM(L50+L54+L60+L66+L68+L72+L76)</f>
        <v>918.59999999999991</v>
      </c>
      <c r="M77" s="89">
        <f t="shared" ref="M77:P77" si="15">SUM(M50+M54+M60+M66+M68+M72+M76)</f>
        <v>888.6</v>
      </c>
      <c r="N77" s="569"/>
      <c r="O77" s="89">
        <f t="shared" si="15"/>
        <v>787.9</v>
      </c>
      <c r="P77" s="89">
        <f t="shared" si="15"/>
        <v>835.1</v>
      </c>
      <c r="Q77" s="280" t="s">
        <v>13</v>
      </c>
      <c r="R77" s="281"/>
      <c r="S77" s="281"/>
      <c r="T77" s="282"/>
    </row>
    <row r="78" spans="1:20" ht="17.399999999999999" customHeight="1" x14ac:dyDescent="0.3">
      <c r="A78" s="68"/>
      <c r="B78" s="456"/>
      <c r="C78" s="451"/>
      <c r="D78" s="455"/>
      <c r="E78" s="454"/>
      <c r="F78" s="367" t="s">
        <v>52</v>
      </c>
      <c r="G78" s="368"/>
      <c r="H78" s="274" t="s">
        <v>53</v>
      </c>
      <c r="I78" s="274" t="s">
        <v>183</v>
      </c>
      <c r="J78" s="276" t="s">
        <v>162</v>
      </c>
      <c r="K78" s="12" t="s">
        <v>14</v>
      </c>
      <c r="L78" s="39">
        <v>1</v>
      </c>
      <c r="M78" s="185">
        <v>1</v>
      </c>
      <c r="N78" s="570">
        <v>0.5</v>
      </c>
      <c r="O78" s="39">
        <v>4</v>
      </c>
      <c r="P78" s="39">
        <v>4</v>
      </c>
      <c r="Q78" s="21" t="s">
        <v>23</v>
      </c>
      <c r="R78" s="22">
        <v>4</v>
      </c>
      <c r="S78" s="22">
        <v>4</v>
      </c>
      <c r="T78" s="22">
        <v>4</v>
      </c>
    </row>
    <row r="79" spans="1:20" ht="15" thickBot="1" x14ac:dyDescent="0.35">
      <c r="A79" s="68"/>
      <c r="B79" s="457"/>
      <c r="C79" s="452"/>
      <c r="D79" s="438"/>
      <c r="E79" s="438"/>
      <c r="F79" s="369"/>
      <c r="G79" s="370"/>
      <c r="H79" s="275"/>
      <c r="I79" s="275"/>
      <c r="J79" s="262"/>
      <c r="K79" s="13" t="str">
        <f>$K$32</f>
        <v>Iš viso</v>
      </c>
      <c r="L79" s="25">
        <f t="shared" ref="L79" si="16">L78</f>
        <v>1</v>
      </c>
      <c r="M79" s="25">
        <f>M78</f>
        <v>1</v>
      </c>
      <c r="N79" s="552"/>
      <c r="O79" s="25">
        <f t="shared" ref="O79:P79" si="17">O78</f>
        <v>4</v>
      </c>
      <c r="P79" s="25">
        <f t="shared" si="17"/>
        <v>4</v>
      </c>
      <c r="Q79" s="271" t="s">
        <v>13</v>
      </c>
      <c r="R79" s="272"/>
      <c r="S79" s="272"/>
      <c r="T79" s="273"/>
    </row>
    <row r="80" spans="1:20" ht="19.95" customHeight="1" x14ac:dyDescent="0.3">
      <c r="A80" s="68"/>
      <c r="B80" s="457"/>
      <c r="C80" s="452"/>
      <c r="D80" s="438"/>
      <c r="E80" s="438"/>
      <c r="F80" s="369"/>
      <c r="G80" s="370"/>
      <c r="H80" s="283" t="s">
        <v>54</v>
      </c>
      <c r="I80" s="283" t="s">
        <v>184</v>
      </c>
      <c r="J80" s="237" t="s">
        <v>165</v>
      </c>
      <c r="K80" s="161" t="s">
        <v>14</v>
      </c>
      <c r="L80" s="27">
        <v>0</v>
      </c>
      <c r="M80" s="27">
        <v>2</v>
      </c>
      <c r="N80" s="551">
        <v>0</v>
      </c>
      <c r="O80" s="27">
        <v>5</v>
      </c>
      <c r="P80" s="27">
        <v>5</v>
      </c>
      <c r="Q80" s="162" t="s">
        <v>100</v>
      </c>
      <c r="R80" s="161">
        <v>1</v>
      </c>
      <c r="S80" s="161">
        <v>1</v>
      </c>
      <c r="T80" s="161">
        <v>1</v>
      </c>
    </row>
    <row r="81" spans="1:20" ht="15" thickBot="1" x14ac:dyDescent="0.35">
      <c r="A81" s="68"/>
      <c r="B81" s="458"/>
      <c r="C81" s="453"/>
      <c r="D81" s="439"/>
      <c r="E81" s="439"/>
      <c r="F81" s="369"/>
      <c r="G81" s="370"/>
      <c r="H81" s="275"/>
      <c r="I81" s="275"/>
      <c r="J81" s="238"/>
      <c r="K81" s="19" t="str">
        <f>$K$32</f>
        <v>Iš viso</v>
      </c>
      <c r="L81" s="42">
        <f t="shared" ref="L81" si="18">L80</f>
        <v>0</v>
      </c>
      <c r="M81" s="42">
        <f>M80</f>
        <v>2</v>
      </c>
      <c r="N81" s="552"/>
      <c r="O81" s="42">
        <f t="shared" ref="O81:P81" si="19">O80</f>
        <v>5</v>
      </c>
      <c r="P81" s="42">
        <f t="shared" si="19"/>
        <v>5</v>
      </c>
      <c r="Q81" s="285" t="s">
        <v>13</v>
      </c>
      <c r="R81" s="286"/>
      <c r="S81" s="286"/>
      <c r="T81" s="287"/>
    </row>
    <row r="82" spans="1:20" ht="14.4" customHeight="1" x14ac:dyDescent="0.3">
      <c r="A82" s="68">
        <v>2</v>
      </c>
      <c r="B82" s="80">
        <v>3</v>
      </c>
      <c r="C82" s="80">
        <v>2</v>
      </c>
      <c r="D82" s="163">
        <v>1</v>
      </c>
      <c r="E82" s="164">
        <v>3</v>
      </c>
      <c r="F82" s="369"/>
      <c r="G82" s="370"/>
      <c r="H82" s="283" t="s">
        <v>55</v>
      </c>
      <c r="I82" s="261" t="s">
        <v>185</v>
      </c>
      <c r="J82" s="261" t="s">
        <v>162</v>
      </c>
      <c r="K82" s="14" t="s">
        <v>85</v>
      </c>
      <c r="L82" s="43">
        <v>6</v>
      </c>
      <c r="M82" s="137">
        <v>8</v>
      </c>
      <c r="N82" s="561">
        <v>8</v>
      </c>
      <c r="O82" s="24">
        <v>8</v>
      </c>
      <c r="P82" s="24">
        <v>9</v>
      </c>
      <c r="Q82" s="274" t="s">
        <v>33</v>
      </c>
      <c r="R82" s="268">
        <v>12</v>
      </c>
      <c r="S82" s="268">
        <v>14</v>
      </c>
      <c r="T82" s="268">
        <v>16</v>
      </c>
    </row>
    <row r="83" spans="1:20" x14ac:dyDescent="0.3">
      <c r="A83" s="68"/>
      <c r="B83" s="477"/>
      <c r="C83" s="480"/>
      <c r="D83" s="475"/>
      <c r="E83" s="472"/>
      <c r="F83" s="369"/>
      <c r="G83" s="370"/>
      <c r="H83" s="284"/>
      <c r="I83" s="450"/>
      <c r="J83" s="450"/>
      <c r="K83" s="12" t="s">
        <v>14</v>
      </c>
      <c r="L83" s="44">
        <v>5</v>
      </c>
      <c r="M83" s="147">
        <v>2</v>
      </c>
      <c r="N83" s="570">
        <v>1</v>
      </c>
      <c r="O83" s="39">
        <v>2</v>
      </c>
      <c r="P83" s="39">
        <v>1</v>
      </c>
      <c r="Q83" s="275"/>
      <c r="R83" s="270"/>
      <c r="S83" s="270"/>
      <c r="T83" s="270"/>
    </row>
    <row r="84" spans="1:20" ht="15" customHeight="1" thickBot="1" x14ac:dyDescent="0.35">
      <c r="A84" s="68"/>
      <c r="B84" s="478"/>
      <c r="C84" s="481"/>
      <c r="D84" s="473"/>
      <c r="E84" s="473"/>
      <c r="F84" s="369"/>
      <c r="G84" s="370"/>
      <c r="H84" s="275"/>
      <c r="I84" s="262"/>
      <c r="J84" s="262"/>
      <c r="K84" s="13" t="str">
        <f>$K$32</f>
        <v>Iš viso</v>
      </c>
      <c r="L84" s="25">
        <f t="shared" ref="L84:P84" si="20">L82+L83</f>
        <v>11</v>
      </c>
      <c r="M84" s="25">
        <f t="shared" si="20"/>
        <v>10</v>
      </c>
      <c r="N84" s="552"/>
      <c r="O84" s="25">
        <f t="shared" si="20"/>
        <v>10</v>
      </c>
      <c r="P84" s="25">
        <f t="shared" si="20"/>
        <v>10</v>
      </c>
      <c r="Q84" s="271" t="s">
        <v>13</v>
      </c>
      <c r="R84" s="272"/>
      <c r="S84" s="272"/>
      <c r="T84" s="273"/>
    </row>
    <row r="85" spans="1:20" ht="14.4" customHeight="1" x14ac:dyDescent="0.3">
      <c r="A85" s="68"/>
      <c r="B85" s="478"/>
      <c r="C85" s="481"/>
      <c r="D85" s="473"/>
      <c r="E85" s="473"/>
      <c r="F85" s="369"/>
      <c r="G85" s="370"/>
      <c r="H85" s="283" t="s">
        <v>56</v>
      </c>
      <c r="I85" s="315" t="s">
        <v>186</v>
      </c>
      <c r="J85" s="261" t="s">
        <v>162</v>
      </c>
      <c r="K85" s="14" t="s">
        <v>20</v>
      </c>
      <c r="L85" s="43">
        <v>0</v>
      </c>
      <c r="M85" s="43">
        <v>0</v>
      </c>
      <c r="N85" s="550"/>
      <c r="O85" s="24">
        <v>2</v>
      </c>
      <c r="P85" s="24">
        <v>4</v>
      </c>
      <c r="Q85" s="274" t="s">
        <v>57</v>
      </c>
      <c r="R85" s="268">
        <v>1</v>
      </c>
      <c r="S85" s="268">
        <v>2</v>
      </c>
      <c r="T85" s="268">
        <v>3</v>
      </c>
    </row>
    <row r="86" spans="1:20" ht="21.75" customHeight="1" x14ac:dyDescent="0.3">
      <c r="A86" s="68"/>
      <c r="B86" s="478"/>
      <c r="C86" s="481"/>
      <c r="D86" s="473"/>
      <c r="E86" s="473"/>
      <c r="F86" s="369"/>
      <c r="G86" s="370"/>
      <c r="H86" s="284"/>
      <c r="I86" s="316"/>
      <c r="J86" s="450"/>
      <c r="K86" s="12" t="s">
        <v>14</v>
      </c>
      <c r="L86" s="44">
        <v>2</v>
      </c>
      <c r="M86" s="147">
        <v>2</v>
      </c>
      <c r="N86" s="570">
        <v>2</v>
      </c>
      <c r="O86" s="39">
        <v>2</v>
      </c>
      <c r="P86" s="39">
        <v>4</v>
      </c>
      <c r="Q86" s="275"/>
      <c r="R86" s="270"/>
      <c r="S86" s="270"/>
      <c r="T86" s="270"/>
    </row>
    <row r="87" spans="1:20" x14ac:dyDescent="0.3">
      <c r="A87" s="68"/>
      <c r="B87" s="478"/>
      <c r="C87" s="481"/>
      <c r="D87" s="473"/>
      <c r="E87" s="473"/>
      <c r="F87" s="369"/>
      <c r="G87" s="370"/>
      <c r="H87" s="275"/>
      <c r="I87" s="317"/>
      <c r="J87" s="262"/>
      <c r="K87" s="94" t="str">
        <f>$K$32</f>
        <v>Iš viso</v>
      </c>
      <c r="L87" s="198">
        <f t="shared" ref="L87:P87" si="21">L85+L86</f>
        <v>2</v>
      </c>
      <c r="M87" s="198">
        <f t="shared" si="21"/>
        <v>2</v>
      </c>
      <c r="N87" s="563"/>
      <c r="O87" s="198">
        <f t="shared" si="21"/>
        <v>4</v>
      </c>
      <c r="P87" s="198">
        <f t="shared" si="21"/>
        <v>8</v>
      </c>
      <c r="Q87" s="361" t="s">
        <v>13</v>
      </c>
      <c r="R87" s="362"/>
      <c r="S87" s="362"/>
      <c r="T87" s="363"/>
    </row>
    <row r="88" spans="1:20" ht="19.2" customHeight="1" x14ac:dyDescent="0.3">
      <c r="A88" s="68"/>
      <c r="B88" s="478"/>
      <c r="C88" s="481"/>
      <c r="D88" s="473"/>
      <c r="E88" s="473"/>
      <c r="F88" s="369"/>
      <c r="G88" s="370"/>
      <c r="H88" s="283" t="s">
        <v>58</v>
      </c>
      <c r="I88" s="315" t="s">
        <v>89</v>
      </c>
      <c r="J88" s="283" t="s">
        <v>162</v>
      </c>
      <c r="K88" s="359" t="s">
        <v>14</v>
      </c>
      <c r="L88" s="360">
        <v>1</v>
      </c>
      <c r="M88" s="476">
        <v>2.5</v>
      </c>
      <c r="N88" s="586">
        <v>2.5</v>
      </c>
      <c r="O88" s="420">
        <v>6</v>
      </c>
      <c r="P88" s="420">
        <v>8</v>
      </c>
      <c r="Q88" s="283" t="s">
        <v>59</v>
      </c>
      <c r="R88" s="359">
        <v>1</v>
      </c>
      <c r="S88" s="359">
        <v>2</v>
      </c>
      <c r="T88" s="359">
        <v>3</v>
      </c>
    </row>
    <row r="89" spans="1:20" ht="17.25" customHeight="1" x14ac:dyDescent="0.3">
      <c r="A89" s="68"/>
      <c r="B89" s="478"/>
      <c r="C89" s="481"/>
      <c r="D89" s="473"/>
      <c r="E89" s="473"/>
      <c r="F89" s="369"/>
      <c r="G89" s="370"/>
      <c r="H89" s="284"/>
      <c r="I89" s="316"/>
      <c r="J89" s="284"/>
      <c r="K89" s="301"/>
      <c r="L89" s="301"/>
      <c r="M89" s="301"/>
      <c r="N89" s="587"/>
      <c r="O89" s="301"/>
      <c r="P89" s="301"/>
      <c r="Q89" s="275"/>
      <c r="R89" s="270"/>
      <c r="S89" s="270"/>
      <c r="T89" s="270"/>
    </row>
    <row r="90" spans="1:20" ht="20.25" customHeight="1" thickBot="1" x14ac:dyDescent="0.35">
      <c r="A90" s="68"/>
      <c r="B90" s="478"/>
      <c r="C90" s="481"/>
      <c r="D90" s="473"/>
      <c r="E90" s="473"/>
      <c r="F90" s="369"/>
      <c r="G90" s="370"/>
      <c r="H90" s="275"/>
      <c r="I90" s="317"/>
      <c r="J90" s="275"/>
      <c r="K90" s="13" t="str">
        <f>$K$32</f>
        <v>Iš viso</v>
      </c>
      <c r="L90" s="25">
        <f t="shared" ref="L90" si="22">L88</f>
        <v>1</v>
      </c>
      <c r="M90" s="25">
        <f>M88</f>
        <v>2.5</v>
      </c>
      <c r="N90" s="552"/>
      <c r="O90" s="25">
        <f t="shared" ref="O90:P90" si="23">O88</f>
        <v>6</v>
      </c>
      <c r="P90" s="25">
        <f t="shared" si="23"/>
        <v>8</v>
      </c>
      <c r="Q90" s="271" t="s">
        <v>13</v>
      </c>
      <c r="R90" s="272"/>
      <c r="S90" s="272"/>
      <c r="T90" s="273"/>
    </row>
    <row r="91" spans="1:20" ht="49.2" customHeight="1" x14ac:dyDescent="0.3">
      <c r="A91" s="68"/>
      <c r="B91" s="478"/>
      <c r="C91" s="481"/>
      <c r="D91" s="473"/>
      <c r="E91" s="473"/>
      <c r="F91" s="145"/>
      <c r="G91" s="184"/>
      <c r="H91" s="283" t="s">
        <v>137</v>
      </c>
      <c r="I91" s="315" t="s">
        <v>187</v>
      </c>
      <c r="J91" s="283" t="s">
        <v>168</v>
      </c>
      <c r="K91" s="17" t="s">
        <v>20</v>
      </c>
      <c r="L91" s="177">
        <v>19.600000000000001</v>
      </c>
      <c r="M91" s="177">
        <v>23.3</v>
      </c>
      <c r="N91" s="560">
        <v>23.3</v>
      </c>
      <c r="O91" s="28">
        <v>20</v>
      </c>
      <c r="P91" s="28">
        <v>21</v>
      </c>
      <c r="Q91" s="18" t="s">
        <v>140</v>
      </c>
      <c r="R91" s="17">
        <v>10</v>
      </c>
      <c r="S91" s="17">
        <v>12</v>
      </c>
      <c r="T91" s="17">
        <v>15</v>
      </c>
    </row>
    <row r="92" spans="1:20" ht="21" customHeight="1" thickBot="1" x14ac:dyDescent="0.35">
      <c r="A92" s="68"/>
      <c r="B92" s="478"/>
      <c r="C92" s="481"/>
      <c r="D92" s="473"/>
      <c r="E92" s="473"/>
      <c r="F92" s="145"/>
      <c r="G92" s="184"/>
      <c r="H92" s="275"/>
      <c r="I92" s="317"/>
      <c r="J92" s="275"/>
      <c r="K92" s="13" t="str">
        <f>$K$32</f>
        <v>Iš viso</v>
      </c>
      <c r="L92" s="25">
        <f t="shared" ref="L92" si="24">L91</f>
        <v>19.600000000000001</v>
      </c>
      <c r="M92" s="25">
        <f>M91</f>
        <v>23.3</v>
      </c>
      <c r="N92" s="552"/>
      <c r="O92" s="25">
        <f t="shared" ref="O92:P92" si="25">O91</f>
        <v>20</v>
      </c>
      <c r="P92" s="25">
        <f t="shared" si="25"/>
        <v>21</v>
      </c>
      <c r="Q92" s="271" t="s">
        <v>13</v>
      </c>
      <c r="R92" s="272"/>
      <c r="S92" s="272"/>
      <c r="T92" s="273"/>
    </row>
    <row r="93" spans="1:20" s="23" customFormat="1" ht="19.2" customHeight="1" thickBot="1" x14ac:dyDescent="0.3">
      <c r="A93" s="68"/>
      <c r="B93" s="478"/>
      <c r="C93" s="481"/>
      <c r="D93" s="473"/>
      <c r="E93" s="473"/>
      <c r="F93" s="277" t="s">
        <v>105</v>
      </c>
      <c r="G93" s="278"/>
      <c r="H93" s="278"/>
      <c r="I93" s="278"/>
      <c r="J93" s="278"/>
      <c r="K93" s="279"/>
      <c r="L93" s="89">
        <f>SUM(L79+L81+L84+L87+L90+L92)</f>
        <v>34.6</v>
      </c>
      <c r="M93" s="89">
        <f t="shared" ref="M93:P93" si="26">SUM(M79+M81+M84+M87+M90+M92)</f>
        <v>40.799999999999997</v>
      </c>
      <c r="N93" s="569"/>
      <c r="O93" s="89">
        <f t="shared" si="26"/>
        <v>49</v>
      </c>
      <c r="P93" s="89">
        <f t="shared" si="26"/>
        <v>56</v>
      </c>
      <c r="Q93" s="280" t="s">
        <v>13</v>
      </c>
      <c r="R93" s="281"/>
      <c r="S93" s="281"/>
      <c r="T93" s="282"/>
    </row>
    <row r="94" spans="1:20" s="189" customFormat="1" ht="23.25" customHeight="1" x14ac:dyDescent="0.3">
      <c r="A94" s="152"/>
      <c r="B94" s="478"/>
      <c r="C94" s="481"/>
      <c r="D94" s="473"/>
      <c r="E94" s="473"/>
      <c r="F94" s="367" t="s">
        <v>60</v>
      </c>
      <c r="G94" s="368"/>
      <c r="H94" s="274" t="s">
        <v>61</v>
      </c>
      <c r="I94" s="274" t="s">
        <v>188</v>
      </c>
      <c r="J94" s="274" t="s">
        <v>162</v>
      </c>
      <c r="K94" s="183" t="s">
        <v>14</v>
      </c>
      <c r="L94" s="137">
        <v>0.4</v>
      </c>
      <c r="M94" s="137">
        <v>3</v>
      </c>
      <c r="N94" s="561">
        <v>2.5</v>
      </c>
      <c r="O94" s="43">
        <v>3</v>
      </c>
      <c r="P94" s="43">
        <v>3</v>
      </c>
      <c r="Q94" s="181" t="s">
        <v>22</v>
      </c>
      <c r="R94" s="183">
        <v>1</v>
      </c>
      <c r="S94" s="183">
        <v>1</v>
      </c>
      <c r="T94" s="183">
        <v>1</v>
      </c>
    </row>
    <row r="95" spans="1:20" ht="19.5" customHeight="1" thickBot="1" x14ac:dyDescent="0.35">
      <c r="A95" s="68"/>
      <c r="B95" s="479"/>
      <c r="C95" s="482"/>
      <c r="D95" s="474"/>
      <c r="E95" s="474"/>
      <c r="F95" s="369"/>
      <c r="G95" s="370"/>
      <c r="H95" s="275"/>
      <c r="I95" s="275"/>
      <c r="J95" s="275"/>
      <c r="K95" s="13" t="str">
        <f>$K$32</f>
        <v>Iš viso</v>
      </c>
      <c r="L95" s="25">
        <f>L94</f>
        <v>0.4</v>
      </c>
      <c r="M95" s="25">
        <f>M94</f>
        <v>3</v>
      </c>
      <c r="N95" s="552"/>
      <c r="O95" s="25">
        <f t="shared" ref="O95:P95" si="27">O94</f>
        <v>3</v>
      </c>
      <c r="P95" s="25">
        <f t="shared" si="27"/>
        <v>3</v>
      </c>
      <c r="Q95" s="271" t="s">
        <v>13</v>
      </c>
      <c r="R95" s="272"/>
      <c r="S95" s="272"/>
      <c r="T95" s="273"/>
    </row>
    <row r="96" spans="1:20" ht="14.4" customHeight="1" x14ac:dyDescent="0.3">
      <c r="A96" s="167">
        <v>2</v>
      </c>
      <c r="B96" s="168">
        <v>3</v>
      </c>
      <c r="C96" s="168">
        <v>2</v>
      </c>
      <c r="D96" s="169">
        <v>1</v>
      </c>
      <c r="E96" s="170">
        <v>4</v>
      </c>
      <c r="F96" s="369"/>
      <c r="G96" s="370"/>
      <c r="H96" s="283" t="s">
        <v>62</v>
      </c>
      <c r="I96" s="283" t="s">
        <v>189</v>
      </c>
      <c r="J96" s="283" t="s">
        <v>162</v>
      </c>
      <c r="K96" s="14" t="s">
        <v>14</v>
      </c>
      <c r="L96" s="43">
        <v>2</v>
      </c>
      <c r="M96" s="178">
        <v>2</v>
      </c>
      <c r="N96" s="561">
        <v>0.5</v>
      </c>
      <c r="O96" s="24">
        <v>4</v>
      </c>
      <c r="P96" s="24">
        <v>4</v>
      </c>
      <c r="Q96" s="20" t="s">
        <v>75</v>
      </c>
      <c r="R96" s="14">
        <v>1</v>
      </c>
      <c r="S96" s="14">
        <v>2</v>
      </c>
      <c r="T96" s="14">
        <v>2</v>
      </c>
    </row>
    <row r="97" spans="1:20" x14ac:dyDescent="0.3">
      <c r="A97" s="68"/>
      <c r="B97" s="477"/>
      <c r="C97" s="480"/>
      <c r="D97" s="475"/>
      <c r="E97" s="472"/>
      <c r="F97" s="369"/>
      <c r="G97" s="370"/>
      <c r="H97" s="284"/>
      <c r="I97" s="284"/>
      <c r="J97" s="284"/>
      <c r="K97" s="8" t="s">
        <v>15</v>
      </c>
      <c r="L97" s="41">
        <v>0</v>
      </c>
      <c r="M97" s="16">
        <v>0</v>
      </c>
      <c r="N97" s="549"/>
      <c r="O97" s="16">
        <v>4</v>
      </c>
      <c r="P97" s="16">
        <v>4</v>
      </c>
      <c r="Q97" s="10" t="s">
        <v>37</v>
      </c>
      <c r="R97" s="8">
        <v>30</v>
      </c>
      <c r="S97" s="8">
        <v>30</v>
      </c>
      <c r="T97" s="8">
        <v>30</v>
      </c>
    </row>
    <row r="98" spans="1:20" ht="15" thickBot="1" x14ac:dyDescent="0.35">
      <c r="A98" s="68"/>
      <c r="B98" s="478"/>
      <c r="C98" s="521"/>
      <c r="D98" s="473"/>
      <c r="E98" s="473"/>
      <c r="F98" s="369"/>
      <c r="G98" s="370"/>
      <c r="H98" s="275"/>
      <c r="I98" s="275"/>
      <c r="J98" s="275"/>
      <c r="K98" s="13" t="str">
        <f>$K$32</f>
        <v>Iš viso</v>
      </c>
      <c r="L98" s="25">
        <f t="shared" ref="L98:P98" si="28">L96+L97</f>
        <v>2</v>
      </c>
      <c r="M98" s="25">
        <f t="shared" si="28"/>
        <v>2</v>
      </c>
      <c r="N98" s="552"/>
      <c r="O98" s="25">
        <f t="shared" si="28"/>
        <v>8</v>
      </c>
      <c r="P98" s="25">
        <f t="shared" si="28"/>
        <v>8</v>
      </c>
      <c r="Q98" s="364"/>
      <c r="R98" s="365"/>
      <c r="S98" s="365"/>
      <c r="T98" s="366"/>
    </row>
    <row r="99" spans="1:20" ht="14.4" hidden="1" customHeight="1" x14ac:dyDescent="0.3">
      <c r="A99" s="68"/>
      <c r="B99" s="478"/>
      <c r="C99" s="521"/>
      <c r="D99" s="473"/>
      <c r="E99" s="473"/>
      <c r="F99" s="369"/>
      <c r="G99" s="370"/>
      <c r="H99" s="283"/>
      <c r="I99" s="283"/>
      <c r="J99" s="283"/>
      <c r="K99" s="14"/>
      <c r="L99" s="24"/>
      <c r="M99" s="24"/>
      <c r="N99" s="550"/>
      <c r="O99" s="24"/>
      <c r="P99" s="24"/>
      <c r="Q99" s="20"/>
      <c r="R99" s="14"/>
      <c r="S99" s="14"/>
      <c r="T99" s="14"/>
    </row>
    <row r="100" spans="1:20" ht="15" hidden="1" customHeight="1" x14ac:dyDescent="0.3">
      <c r="A100" s="68"/>
      <c r="B100" s="478"/>
      <c r="C100" s="521"/>
      <c r="D100" s="473"/>
      <c r="E100" s="473"/>
      <c r="F100" s="369"/>
      <c r="G100" s="370"/>
      <c r="H100" s="284"/>
      <c r="I100" s="284"/>
      <c r="J100" s="284"/>
      <c r="K100" s="8"/>
      <c r="L100" s="16"/>
      <c r="M100" s="16"/>
      <c r="N100" s="549"/>
      <c r="O100" s="16"/>
      <c r="P100" s="16"/>
      <c r="Q100" s="10"/>
      <c r="R100" s="8"/>
      <c r="S100" s="8"/>
      <c r="T100" s="8"/>
    </row>
    <row r="101" spans="1:20" ht="15.75" hidden="1" customHeight="1" x14ac:dyDescent="0.3">
      <c r="A101" s="68"/>
      <c r="B101" s="478"/>
      <c r="C101" s="521"/>
      <c r="D101" s="473"/>
      <c r="E101" s="473"/>
      <c r="F101" s="369"/>
      <c r="G101" s="370"/>
      <c r="H101" s="275"/>
      <c r="I101" s="275"/>
      <c r="J101" s="275"/>
      <c r="K101" s="13"/>
      <c r="L101" s="25"/>
      <c r="M101" s="25"/>
      <c r="N101" s="552"/>
      <c r="O101" s="25"/>
      <c r="P101" s="25"/>
      <c r="Q101" s="364"/>
      <c r="R101" s="365"/>
      <c r="S101" s="365"/>
      <c r="T101" s="366"/>
    </row>
    <row r="102" spans="1:20" ht="21.6" customHeight="1" x14ac:dyDescent="0.3">
      <c r="A102" s="68"/>
      <c r="B102" s="478"/>
      <c r="C102" s="521"/>
      <c r="D102" s="473"/>
      <c r="E102" s="473"/>
      <c r="F102" s="369"/>
      <c r="G102" s="370"/>
      <c r="H102" s="283" t="s">
        <v>63</v>
      </c>
      <c r="I102" s="283" t="s">
        <v>190</v>
      </c>
      <c r="J102" s="283" t="s">
        <v>162</v>
      </c>
      <c r="K102" s="14" t="s">
        <v>14</v>
      </c>
      <c r="L102" s="24">
        <v>2</v>
      </c>
      <c r="M102" s="178">
        <v>3</v>
      </c>
      <c r="N102" s="561">
        <v>3</v>
      </c>
      <c r="O102" s="24">
        <v>3</v>
      </c>
      <c r="P102" s="24">
        <v>3</v>
      </c>
      <c r="Q102" s="20" t="s">
        <v>38</v>
      </c>
      <c r="R102" s="14">
        <v>3</v>
      </c>
      <c r="S102" s="14">
        <v>3</v>
      </c>
      <c r="T102" s="14">
        <v>3</v>
      </c>
    </row>
    <row r="103" spans="1:20" ht="15" thickBot="1" x14ac:dyDescent="0.35">
      <c r="A103" s="68"/>
      <c r="B103" s="478"/>
      <c r="C103" s="521"/>
      <c r="D103" s="473"/>
      <c r="E103" s="473"/>
      <c r="F103" s="369"/>
      <c r="G103" s="370"/>
      <c r="H103" s="275"/>
      <c r="I103" s="275"/>
      <c r="J103" s="275"/>
      <c r="K103" s="13" t="str">
        <f>$K$32</f>
        <v>Iš viso</v>
      </c>
      <c r="L103" s="26">
        <f>L102</f>
        <v>2</v>
      </c>
      <c r="M103" s="26">
        <f>M102</f>
        <v>3</v>
      </c>
      <c r="N103" s="571"/>
      <c r="O103" s="26">
        <f t="shared" ref="O103:P103" si="29">O102</f>
        <v>3</v>
      </c>
      <c r="P103" s="26">
        <f t="shared" si="29"/>
        <v>3</v>
      </c>
      <c r="Q103" s="371"/>
      <c r="R103" s="372"/>
      <c r="S103" s="372"/>
      <c r="T103" s="373"/>
    </row>
    <row r="104" spans="1:20" ht="0.6" customHeight="1" thickBot="1" x14ac:dyDescent="0.35">
      <c r="A104" s="167">
        <v>2</v>
      </c>
      <c r="B104" s="478"/>
      <c r="C104" s="521"/>
      <c r="D104" s="473"/>
      <c r="E104" s="473"/>
      <c r="F104" s="145"/>
      <c r="G104" s="184"/>
      <c r="H104" s="283" t="s">
        <v>102</v>
      </c>
      <c r="I104" s="283" t="s">
        <v>103</v>
      </c>
      <c r="J104" s="283" t="s">
        <v>21</v>
      </c>
      <c r="K104" s="14" t="s">
        <v>14</v>
      </c>
      <c r="L104" s="43">
        <v>0</v>
      </c>
      <c r="M104" s="178">
        <v>0</v>
      </c>
      <c r="N104" s="561"/>
      <c r="O104" s="24">
        <v>0</v>
      </c>
      <c r="P104" s="24">
        <v>0</v>
      </c>
      <c r="Q104" s="20"/>
      <c r="R104" s="14"/>
      <c r="S104" s="14"/>
      <c r="T104" s="14"/>
    </row>
    <row r="105" spans="1:20" ht="15" hidden="1" thickBot="1" x14ac:dyDescent="0.35">
      <c r="A105" s="68"/>
      <c r="B105" s="478"/>
      <c r="C105" s="521"/>
      <c r="D105" s="473"/>
      <c r="E105" s="473"/>
      <c r="F105" s="145"/>
      <c r="G105" s="184"/>
      <c r="H105" s="284"/>
      <c r="I105" s="284"/>
      <c r="J105" s="284"/>
      <c r="K105" s="8" t="s">
        <v>20</v>
      </c>
      <c r="L105" s="41">
        <v>0</v>
      </c>
      <c r="M105" s="16">
        <v>0</v>
      </c>
      <c r="N105" s="549"/>
      <c r="O105" s="16">
        <v>0</v>
      </c>
      <c r="P105" s="16">
        <v>0</v>
      </c>
      <c r="Q105" s="10"/>
      <c r="R105" s="8"/>
      <c r="S105" s="8"/>
      <c r="T105" s="8"/>
    </row>
    <row r="106" spans="1:20" ht="15" hidden="1" thickBot="1" x14ac:dyDescent="0.35">
      <c r="A106" s="68"/>
      <c r="B106" s="478"/>
      <c r="C106" s="521"/>
      <c r="D106" s="473"/>
      <c r="E106" s="473"/>
      <c r="F106" s="145"/>
      <c r="G106" s="184"/>
      <c r="H106" s="275"/>
      <c r="I106" s="275"/>
      <c r="J106" s="275"/>
      <c r="K106" s="13" t="str">
        <f>$K$32</f>
        <v>Iš viso</v>
      </c>
      <c r="L106" s="25">
        <f t="shared" ref="L106" si="30">L104+L105</f>
        <v>0</v>
      </c>
      <c r="M106" s="25">
        <f>M104+M105</f>
        <v>0</v>
      </c>
      <c r="N106" s="552"/>
      <c r="O106" s="25">
        <f t="shared" ref="O106:P106" si="31">O104+O105</f>
        <v>0</v>
      </c>
      <c r="P106" s="25">
        <f t="shared" si="31"/>
        <v>0</v>
      </c>
      <c r="Q106" s="364"/>
      <c r="R106" s="365"/>
      <c r="S106" s="365"/>
      <c r="T106" s="366"/>
    </row>
    <row r="107" spans="1:20" s="23" customFormat="1" ht="19.2" customHeight="1" thickBot="1" x14ac:dyDescent="0.3">
      <c r="A107" s="68"/>
      <c r="B107" s="479"/>
      <c r="C107" s="522"/>
      <c r="D107" s="474"/>
      <c r="E107" s="474"/>
      <c r="F107" s="277" t="s">
        <v>105</v>
      </c>
      <c r="G107" s="278"/>
      <c r="H107" s="278"/>
      <c r="I107" s="278"/>
      <c r="J107" s="278"/>
      <c r="K107" s="279"/>
      <c r="L107" s="96">
        <f>SUM(L95+L98+L103)</f>
        <v>4.4000000000000004</v>
      </c>
      <c r="M107" s="96">
        <f t="shared" ref="M107:P107" si="32">SUM(M95+M98+M103)</f>
        <v>8</v>
      </c>
      <c r="N107" s="572"/>
      <c r="O107" s="96">
        <f t="shared" si="32"/>
        <v>14</v>
      </c>
      <c r="P107" s="96">
        <f t="shared" si="32"/>
        <v>14</v>
      </c>
      <c r="Q107" s="280" t="s">
        <v>13</v>
      </c>
      <c r="R107" s="281"/>
      <c r="S107" s="281"/>
      <c r="T107" s="282"/>
    </row>
    <row r="108" spans="1:20" ht="24" customHeight="1" x14ac:dyDescent="0.3">
      <c r="A108" s="152">
        <v>2</v>
      </c>
      <c r="B108" s="132">
        <v>3</v>
      </c>
      <c r="C108" s="132">
        <v>2</v>
      </c>
      <c r="D108" s="171">
        <v>1</v>
      </c>
      <c r="E108" s="172">
        <v>5</v>
      </c>
      <c r="F108" s="377" t="s">
        <v>64</v>
      </c>
      <c r="G108" s="377"/>
      <c r="H108" s="274" t="s">
        <v>65</v>
      </c>
      <c r="I108" s="274" t="s">
        <v>191</v>
      </c>
      <c r="J108" s="274" t="s">
        <v>162</v>
      </c>
      <c r="K108" s="14" t="s">
        <v>14</v>
      </c>
      <c r="L108" s="24">
        <v>0</v>
      </c>
      <c r="M108" s="178">
        <v>4</v>
      </c>
      <c r="N108" s="561">
        <v>2.5</v>
      </c>
      <c r="O108" s="24">
        <v>6</v>
      </c>
      <c r="P108" s="24">
        <v>6</v>
      </c>
      <c r="Q108" s="20" t="s">
        <v>25</v>
      </c>
      <c r="R108" s="14">
        <v>1</v>
      </c>
      <c r="S108" s="14">
        <v>2</v>
      </c>
      <c r="T108" s="14">
        <v>3</v>
      </c>
    </row>
    <row r="109" spans="1:20" ht="28.5" customHeight="1" x14ac:dyDescent="0.3">
      <c r="A109" s="68"/>
      <c r="B109" s="477"/>
      <c r="C109" s="480"/>
      <c r="D109" s="475"/>
      <c r="E109" s="472"/>
      <c r="F109" s="378"/>
      <c r="G109" s="378"/>
      <c r="H109" s="284"/>
      <c r="I109" s="284"/>
      <c r="J109" s="284"/>
      <c r="K109" s="8" t="s">
        <v>20</v>
      </c>
      <c r="L109" s="16">
        <v>2.4</v>
      </c>
      <c r="M109" s="16">
        <v>2</v>
      </c>
      <c r="N109" s="549"/>
      <c r="O109" s="16">
        <v>2</v>
      </c>
      <c r="P109" s="16">
        <v>2</v>
      </c>
      <c r="Q109" s="10" t="s">
        <v>37</v>
      </c>
      <c r="R109" s="8">
        <v>10</v>
      </c>
      <c r="S109" s="8">
        <v>20</v>
      </c>
      <c r="T109" s="8">
        <v>30</v>
      </c>
    </row>
    <row r="110" spans="1:20" ht="20.399999999999999" customHeight="1" thickBot="1" x14ac:dyDescent="0.35">
      <c r="A110" s="68"/>
      <c r="B110" s="478"/>
      <c r="C110" s="521"/>
      <c r="D110" s="473"/>
      <c r="E110" s="473"/>
      <c r="F110" s="379"/>
      <c r="G110" s="379"/>
      <c r="H110" s="275"/>
      <c r="I110" s="275"/>
      <c r="J110" s="275"/>
      <c r="K110" s="13" t="str">
        <f>$K$32</f>
        <v>Iš viso</v>
      </c>
      <c r="L110" s="25">
        <f t="shared" ref="L110:P110" si="33">L108+L109</f>
        <v>2.4</v>
      </c>
      <c r="M110" s="25">
        <f t="shared" si="33"/>
        <v>6</v>
      </c>
      <c r="N110" s="552"/>
      <c r="O110" s="25">
        <f t="shared" si="33"/>
        <v>8</v>
      </c>
      <c r="P110" s="25">
        <f t="shared" si="33"/>
        <v>8</v>
      </c>
      <c r="Q110" s="271" t="s">
        <v>13</v>
      </c>
      <c r="R110" s="272"/>
      <c r="S110" s="272"/>
      <c r="T110" s="273"/>
    </row>
    <row r="111" spans="1:20" ht="19.95" customHeight="1" thickBot="1" x14ac:dyDescent="0.35">
      <c r="A111" s="68"/>
      <c r="B111" s="478"/>
      <c r="C111" s="521"/>
      <c r="D111" s="473"/>
      <c r="E111" s="473"/>
      <c r="F111" s="98"/>
      <c r="G111" s="380" t="s">
        <v>105</v>
      </c>
      <c r="H111" s="381"/>
      <c r="I111" s="381"/>
      <c r="J111" s="381"/>
      <c r="K111" s="382"/>
      <c r="L111" s="97">
        <f t="shared" ref="L111:P111" si="34">L110</f>
        <v>2.4</v>
      </c>
      <c r="M111" s="97">
        <f t="shared" si="34"/>
        <v>6</v>
      </c>
      <c r="N111" s="573"/>
      <c r="O111" s="97">
        <f t="shared" si="34"/>
        <v>8</v>
      </c>
      <c r="P111" s="97">
        <f t="shared" si="34"/>
        <v>8</v>
      </c>
      <c r="Q111" s="374" t="s">
        <v>13</v>
      </c>
      <c r="R111" s="375"/>
      <c r="S111" s="375"/>
      <c r="T111" s="376"/>
    </row>
    <row r="112" spans="1:20" ht="28.5" customHeight="1" x14ac:dyDescent="0.3">
      <c r="A112" s="68"/>
      <c r="B112" s="479"/>
      <c r="C112" s="522"/>
      <c r="D112" s="474"/>
      <c r="E112" s="474"/>
      <c r="F112" s="470" t="s">
        <v>66</v>
      </c>
      <c r="G112" s="470"/>
      <c r="H112" s="283" t="s">
        <v>67</v>
      </c>
      <c r="I112" s="383" t="s">
        <v>192</v>
      </c>
      <c r="J112" s="283" t="s">
        <v>162</v>
      </c>
      <c r="K112" s="14" t="s">
        <v>14</v>
      </c>
      <c r="L112" s="24">
        <v>0.5</v>
      </c>
      <c r="M112" s="178">
        <v>4</v>
      </c>
      <c r="N112" s="561">
        <v>1.7</v>
      </c>
      <c r="O112" s="24">
        <v>5</v>
      </c>
      <c r="P112" s="24">
        <v>5</v>
      </c>
      <c r="Q112" s="20" t="s">
        <v>69</v>
      </c>
      <c r="R112" s="14">
        <v>1</v>
      </c>
      <c r="S112" s="14">
        <v>2</v>
      </c>
      <c r="T112" s="14">
        <v>2</v>
      </c>
    </row>
    <row r="113" spans="1:20" ht="20.25" customHeight="1" thickBot="1" x14ac:dyDescent="0.35">
      <c r="A113" s="152">
        <v>2</v>
      </c>
      <c r="B113" s="132">
        <v>3</v>
      </c>
      <c r="C113" s="132">
        <v>1</v>
      </c>
      <c r="D113" s="171">
        <v>6</v>
      </c>
      <c r="E113" s="172">
        <v>1</v>
      </c>
      <c r="F113" s="470"/>
      <c r="G113" s="470"/>
      <c r="H113" s="275"/>
      <c r="I113" s="384"/>
      <c r="J113" s="275"/>
      <c r="K113" s="13" t="str">
        <f>$K$32</f>
        <v>Iš viso</v>
      </c>
      <c r="L113" s="26">
        <f t="shared" ref="L113" si="35">L112</f>
        <v>0.5</v>
      </c>
      <c r="M113" s="26">
        <f t="shared" ref="M113:P113" si="36">M112</f>
        <v>4</v>
      </c>
      <c r="N113" s="571"/>
      <c r="O113" s="26">
        <f t="shared" si="36"/>
        <v>5</v>
      </c>
      <c r="P113" s="26">
        <f t="shared" si="36"/>
        <v>5</v>
      </c>
      <c r="Q113" s="371"/>
      <c r="R113" s="372"/>
      <c r="S113" s="372"/>
      <c r="T113" s="373"/>
    </row>
    <row r="114" spans="1:20" ht="28.5" customHeight="1" x14ac:dyDescent="0.3">
      <c r="A114" s="68"/>
      <c r="B114" s="477"/>
      <c r="C114" s="480"/>
      <c r="D114" s="475"/>
      <c r="E114" s="472"/>
      <c r="F114" s="470"/>
      <c r="G114" s="470"/>
      <c r="H114" s="283" t="s">
        <v>68</v>
      </c>
      <c r="I114" s="468" t="s">
        <v>193</v>
      </c>
      <c r="J114" s="283" t="s">
        <v>162</v>
      </c>
      <c r="K114" s="14" t="s">
        <v>14</v>
      </c>
      <c r="L114" s="43">
        <v>4.5999999999999996</v>
      </c>
      <c r="M114" s="178">
        <v>6</v>
      </c>
      <c r="N114" s="561">
        <v>4.9000000000000004</v>
      </c>
      <c r="O114" s="24">
        <v>10</v>
      </c>
      <c r="P114" s="24">
        <v>6.8</v>
      </c>
      <c r="Q114" s="20" t="s">
        <v>101</v>
      </c>
      <c r="R114" s="14">
        <v>15</v>
      </c>
      <c r="S114" s="14">
        <v>15</v>
      </c>
      <c r="T114" s="14">
        <v>8</v>
      </c>
    </row>
    <row r="115" spans="1:20" ht="16.95" customHeight="1" thickBot="1" x14ac:dyDescent="0.35">
      <c r="A115" s="68"/>
      <c r="B115" s="473"/>
      <c r="C115" s="473"/>
      <c r="D115" s="473"/>
      <c r="E115" s="473"/>
      <c r="F115" s="471"/>
      <c r="G115" s="471"/>
      <c r="H115" s="275"/>
      <c r="I115" s="469"/>
      <c r="J115" s="275"/>
      <c r="K115" s="13" t="str">
        <f>$K$32</f>
        <v>Iš viso</v>
      </c>
      <c r="L115" s="26">
        <f t="shared" ref="L115" si="37">L114</f>
        <v>4.5999999999999996</v>
      </c>
      <c r="M115" s="26">
        <f t="shared" ref="M115:P115" si="38">M114</f>
        <v>6</v>
      </c>
      <c r="N115" s="571"/>
      <c r="O115" s="26">
        <f t="shared" si="38"/>
        <v>10</v>
      </c>
      <c r="P115" s="26">
        <f t="shared" si="38"/>
        <v>6.8</v>
      </c>
      <c r="Q115" s="371"/>
      <c r="R115" s="372"/>
      <c r="S115" s="372"/>
      <c r="T115" s="373"/>
    </row>
    <row r="116" spans="1:20" ht="26.25" customHeight="1" thickBot="1" x14ac:dyDescent="0.35">
      <c r="A116" s="68"/>
      <c r="B116" s="81"/>
      <c r="C116" s="103"/>
      <c r="D116" s="29"/>
      <c r="E116" s="69"/>
      <c r="F116" s="99"/>
      <c r="G116" s="381" t="s">
        <v>105</v>
      </c>
      <c r="H116" s="381"/>
      <c r="I116" s="381"/>
      <c r="J116" s="381"/>
      <c r="K116" s="382"/>
      <c r="L116" s="97">
        <f t="shared" ref="L116:P116" si="39">L113+L115</f>
        <v>5.0999999999999996</v>
      </c>
      <c r="M116" s="97">
        <f t="shared" si="39"/>
        <v>10</v>
      </c>
      <c r="N116" s="573"/>
      <c r="O116" s="97">
        <f t="shared" si="39"/>
        <v>15</v>
      </c>
      <c r="P116" s="97">
        <f t="shared" si="39"/>
        <v>11.8</v>
      </c>
      <c r="Q116" s="374" t="s">
        <v>13</v>
      </c>
      <c r="R116" s="375"/>
      <c r="S116" s="375"/>
      <c r="T116" s="376"/>
    </row>
    <row r="117" spans="1:20" ht="19.95" customHeight="1" thickBot="1" x14ac:dyDescent="0.35">
      <c r="A117" s="173">
        <v>2</v>
      </c>
      <c r="B117" s="174">
        <v>3</v>
      </c>
      <c r="C117" s="175">
        <v>2</v>
      </c>
      <c r="D117" s="176">
        <v>1</v>
      </c>
      <c r="E117" s="265" t="s">
        <v>156</v>
      </c>
      <c r="F117" s="266"/>
      <c r="G117" s="266"/>
      <c r="H117" s="266"/>
      <c r="I117" s="266"/>
      <c r="J117" s="266"/>
      <c r="K117" s="267"/>
      <c r="L117" s="30">
        <f>L48+L77+L93+L107+L111+L116</f>
        <v>3564.2999999999997</v>
      </c>
      <c r="M117" s="30">
        <f t="shared" ref="M117:P117" si="40">M48+M77+M93+M107+M111+M116</f>
        <v>3849.4000000000005</v>
      </c>
      <c r="N117" s="574"/>
      <c r="O117" s="30">
        <f t="shared" si="40"/>
        <v>3568.9</v>
      </c>
      <c r="P117" s="30">
        <f t="shared" si="40"/>
        <v>3573.9</v>
      </c>
      <c r="Q117" s="459"/>
      <c r="R117" s="460"/>
      <c r="S117" s="460"/>
      <c r="T117" s="461"/>
    </row>
    <row r="118" spans="1:20" s="45" customFormat="1" ht="12" customHeight="1" thickBot="1" x14ac:dyDescent="0.35">
      <c r="A118" s="107">
        <v>2</v>
      </c>
      <c r="B118" s="108">
        <v>3</v>
      </c>
      <c r="C118" s="235">
        <v>2</v>
      </c>
      <c r="D118" s="523" t="s">
        <v>106</v>
      </c>
      <c r="E118" s="523"/>
      <c r="F118" s="523"/>
      <c r="G118" s="523"/>
      <c r="H118" s="523"/>
      <c r="I118" s="523"/>
      <c r="J118" s="523"/>
      <c r="K118" s="524"/>
      <c r="L118" s="104">
        <f t="shared" ref="L118:L119" si="41">L117</f>
        <v>3564.2999999999997</v>
      </c>
      <c r="M118" s="104">
        <f t="shared" ref="M118:P119" si="42">M117</f>
        <v>3849.4000000000005</v>
      </c>
      <c r="N118" s="575"/>
      <c r="O118" s="104">
        <f t="shared" si="42"/>
        <v>3568.9</v>
      </c>
      <c r="P118" s="104">
        <f t="shared" si="42"/>
        <v>3573.9</v>
      </c>
      <c r="Q118" s="105"/>
      <c r="R118" s="105"/>
      <c r="S118" s="105"/>
      <c r="T118" s="106"/>
    </row>
    <row r="119" spans="1:20" s="45" customFormat="1" ht="12.75" customHeight="1" x14ac:dyDescent="0.3">
      <c r="A119" s="107">
        <v>2</v>
      </c>
      <c r="B119" s="109">
        <v>3</v>
      </c>
      <c r="C119" s="525" t="s">
        <v>107</v>
      </c>
      <c r="D119" s="525"/>
      <c r="E119" s="525"/>
      <c r="F119" s="525"/>
      <c r="G119" s="525"/>
      <c r="H119" s="525"/>
      <c r="I119" s="525"/>
      <c r="J119" s="525"/>
      <c r="K119" s="525"/>
      <c r="L119" s="102">
        <f t="shared" si="41"/>
        <v>3564.2999999999997</v>
      </c>
      <c r="M119" s="102">
        <f t="shared" si="42"/>
        <v>3849.4000000000005</v>
      </c>
      <c r="N119" s="576"/>
      <c r="O119" s="102">
        <f t="shared" si="42"/>
        <v>3568.9</v>
      </c>
      <c r="P119" s="102">
        <f t="shared" si="42"/>
        <v>3573.9</v>
      </c>
      <c r="Q119" s="100"/>
      <c r="R119" s="100"/>
      <c r="S119" s="100"/>
      <c r="T119" s="101"/>
    </row>
    <row r="120" spans="1:20" ht="15.6" x14ac:dyDescent="0.3">
      <c r="A120" s="113">
        <v>2</v>
      </c>
      <c r="B120" s="114">
        <v>2</v>
      </c>
      <c r="C120" s="462" t="s">
        <v>70</v>
      </c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4"/>
    </row>
    <row r="121" spans="1:20" x14ac:dyDescent="0.3">
      <c r="A121" s="33">
        <v>2</v>
      </c>
      <c r="B121" s="76">
        <v>2</v>
      </c>
      <c r="C121" s="112">
        <v>2</v>
      </c>
      <c r="D121" s="465" t="s">
        <v>72</v>
      </c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7"/>
    </row>
    <row r="122" spans="1:20" x14ac:dyDescent="0.3">
      <c r="A122" s="32">
        <v>2</v>
      </c>
      <c r="B122" s="75">
        <v>2</v>
      </c>
      <c r="C122" s="75">
        <v>2</v>
      </c>
      <c r="D122" s="31">
        <v>3</v>
      </c>
      <c r="E122" s="387" t="s">
        <v>212</v>
      </c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9"/>
    </row>
    <row r="123" spans="1:20" ht="23.4" customHeight="1" x14ac:dyDescent="0.3">
      <c r="A123" s="516">
        <v>2</v>
      </c>
      <c r="B123" s="456">
        <v>2</v>
      </c>
      <c r="C123" s="456">
        <v>2</v>
      </c>
      <c r="D123" s="502">
        <v>3</v>
      </c>
      <c r="E123" s="540">
        <v>1</v>
      </c>
      <c r="F123" s="536" t="s">
        <v>71</v>
      </c>
      <c r="G123" s="537"/>
      <c r="H123" s="484" t="s">
        <v>194</v>
      </c>
      <c r="I123" s="484" t="s">
        <v>198</v>
      </c>
      <c r="J123" s="484" t="s">
        <v>167</v>
      </c>
      <c r="K123" s="359" t="s">
        <v>14</v>
      </c>
      <c r="L123" s="495">
        <v>32</v>
      </c>
      <c r="M123" s="418">
        <v>180.6</v>
      </c>
      <c r="N123" s="570">
        <v>151.5</v>
      </c>
      <c r="O123" s="353">
        <v>102</v>
      </c>
      <c r="P123" s="353">
        <v>102</v>
      </c>
      <c r="Q123" s="261" t="s">
        <v>73</v>
      </c>
      <c r="R123" s="263">
        <v>1</v>
      </c>
      <c r="S123" s="263">
        <v>1</v>
      </c>
      <c r="T123" s="263">
        <v>1</v>
      </c>
    </row>
    <row r="124" spans="1:20" ht="3" hidden="1" customHeight="1" x14ac:dyDescent="0.3">
      <c r="A124" s="517"/>
      <c r="B124" s="518"/>
      <c r="C124" s="518"/>
      <c r="D124" s="503"/>
      <c r="E124" s="541"/>
      <c r="F124" s="538"/>
      <c r="G124" s="539"/>
      <c r="H124" s="484"/>
      <c r="I124" s="484"/>
      <c r="J124" s="484"/>
      <c r="K124" s="301"/>
      <c r="L124" s="301"/>
      <c r="M124" s="419"/>
      <c r="N124" s="577"/>
      <c r="O124" s="386"/>
      <c r="P124" s="386"/>
      <c r="Q124" s="262"/>
      <c r="R124" s="264"/>
      <c r="S124" s="264"/>
      <c r="T124" s="264"/>
    </row>
    <row r="125" spans="1:20" ht="26.25" customHeight="1" x14ac:dyDescent="0.3">
      <c r="A125" s="326"/>
      <c r="B125" s="504"/>
      <c r="C125" s="518"/>
      <c r="D125" s="504"/>
      <c r="E125" s="504"/>
      <c r="F125" s="538"/>
      <c r="G125" s="539"/>
      <c r="H125" s="484"/>
      <c r="I125" s="484"/>
      <c r="J125" s="484"/>
      <c r="K125" s="8" t="s">
        <v>18</v>
      </c>
      <c r="L125" s="134">
        <v>0</v>
      </c>
      <c r="M125" s="234">
        <v>60.9</v>
      </c>
      <c r="N125" s="558"/>
      <c r="O125" s="61">
        <v>0</v>
      </c>
      <c r="P125" s="61">
        <v>0</v>
      </c>
      <c r="Q125" s="10" t="s">
        <v>74</v>
      </c>
      <c r="R125" s="58">
        <v>6</v>
      </c>
      <c r="S125" s="8">
        <v>4</v>
      </c>
      <c r="T125" s="8">
        <v>4</v>
      </c>
    </row>
    <row r="126" spans="1:20" ht="19.5" customHeight="1" thickBot="1" x14ac:dyDescent="0.35">
      <c r="A126" s="327"/>
      <c r="B126" s="505"/>
      <c r="C126" s="519"/>
      <c r="D126" s="505"/>
      <c r="E126" s="505"/>
      <c r="F126" s="538"/>
      <c r="G126" s="539"/>
      <c r="H126" s="484"/>
      <c r="I126" s="484"/>
      <c r="J126" s="484"/>
      <c r="K126" s="13" t="str">
        <f>$K$113</f>
        <v>Iš viso</v>
      </c>
      <c r="L126" s="37">
        <f>L123+L125</f>
        <v>32</v>
      </c>
      <c r="M126" s="37">
        <f t="shared" ref="M126:P126" si="43">M123+M125</f>
        <v>241.5</v>
      </c>
      <c r="N126" s="552"/>
      <c r="O126" s="37">
        <f t="shared" si="43"/>
        <v>102</v>
      </c>
      <c r="P126" s="37">
        <f t="shared" si="43"/>
        <v>102</v>
      </c>
      <c r="Q126" s="385" t="s">
        <v>13</v>
      </c>
      <c r="R126" s="385"/>
      <c r="S126" s="385"/>
      <c r="T126" s="385"/>
    </row>
    <row r="127" spans="1:20" ht="14.4" hidden="1" customHeight="1" thickBot="1" x14ac:dyDescent="0.35">
      <c r="A127" s="70"/>
      <c r="B127" s="77"/>
      <c r="C127" s="124"/>
      <c r="D127" s="71"/>
      <c r="E127" s="73"/>
      <c r="F127" s="538"/>
      <c r="G127" s="539"/>
      <c r="H127" s="484"/>
      <c r="I127" s="484"/>
      <c r="J127" s="484"/>
      <c r="K127" s="270" t="s">
        <v>14</v>
      </c>
      <c r="L127" s="330"/>
      <c r="M127" s="514"/>
      <c r="N127" s="561"/>
      <c r="O127" s="489"/>
      <c r="P127" s="489"/>
      <c r="Q127" s="275"/>
      <c r="R127" s="264"/>
      <c r="S127" s="270"/>
      <c r="T127" s="270"/>
    </row>
    <row r="128" spans="1:20" ht="16.2" hidden="1" customHeight="1" x14ac:dyDescent="0.3">
      <c r="A128" s="526">
        <v>2</v>
      </c>
      <c r="B128" s="511">
        <v>2</v>
      </c>
      <c r="C128" s="511">
        <v>2</v>
      </c>
      <c r="D128" s="499">
        <v>3</v>
      </c>
      <c r="E128" s="496">
        <v>2</v>
      </c>
      <c r="F128" s="538"/>
      <c r="G128" s="539"/>
      <c r="H128" s="484"/>
      <c r="I128" s="484"/>
      <c r="J128" s="484"/>
      <c r="K128" s="500"/>
      <c r="L128" s="501"/>
      <c r="M128" s="515"/>
      <c r="N128" s="558"/>
      <c r="O128" s="490"/>
      <c r="P128" s="490"/>
      <c r="Q128" s="484"/>
      <c r="R128" s="491"/>
      <c r="S128" s="500"/>
      <c r="T128" s="500"/>
    </row>
    <row r="129" spans="1:20" ht="15" hidden="1" thickBot="1" x14ac:dyDescent="0.35">
      <c r="A129" s="527"/>
      <c r="B129" s="497"/>
      <c r="C129" s="512"/>
      <c r="D129" s="497"/>
      <c r="E129" s="497"/>
      <c r="F129" s="538"/>
      <c r="G129" s="539"/>
      <c r="H129" s="484"/>
      <c r="I129" s="484"/>
      <c r="J129" s="484"/>
      <c r="K129" s="13" t="str">
        <f>$K$113</f>
        <v>Iš viso</v>
      </c>
      <c r="L129" s="37">
        <f t="shared" ref="L129" si="44">L127</f>
        <v>0</v>
      </c>
      <c r="M129" s="37">
        <f t="shared" ref="M129:P129" si="45">M127</f>
        <v>0</v>
      </c>
      <c r="N129" s="552"/>
      <c r="O129" s="37">
        <f t="shared" si="45"/>
        <v>0</v>
      </c>
      <c r="P129" s="37">
        <f t="shared" si="45"/>
        <v>0</v>
      </c>
      <c r="Q129" s="385" t="s">
        <v>13</v>
      </c>
      <c r="R129" s="385"/>
      <c r="S129" s="385"/>
      <c r="T129" s="385"/>
    </row>
    <row r="130" spans="1:20" ht="17.399999999999999" customHeight="1" x14ac:dyDescent="0.3">
      <c r="A130" s="527"/>
      <c r="B130" s="497"/>
      <c r="C130" s="512"/>
      <c r="D130" s="497"/>
      <c r="E130" s="497"/>
      <c r="F130" s="538"/>
      <c r="G130" s="539"/>
      <c r="H130" s="484" t="s">
        <v>195</v>
      </c>
      <c r="I130" s="484" t="s">
        <v>199</v>
      </c>
      <c r="J130" s="484" t="s">
        <v>162</v>
      </c>
      <c r="K130" s="35" t="s">
        <v>14</v>
      </c>
      <c r="L130" s="62">
        <v>2</v>
      </c>
      <c r="M130" s="186">
        <v>124</v>
      </c>
      <c r="N130" s="568">
        <v>124</v>
      </c>
      <c r="O130" s="62">
        <v>4</v>
      </c>
      <c r="P130" s="62">
        <v>2</v>
      </c>
      <c r="Q130" s="34" t="s">
        <v>76</v>
      </c>
      <c r="R130" s="136">
        <v>6</v>
      </c>
      <c r="S130" s="63">
        <v>6</v>
      </c>
      <c r="T130" s="63">
        <v>6</v>
      </c>
    </row>
    <row r="131" spans="1:20" ht="15" thickBot="1" x14ac:dyDescent="0.35">
      <c r="A131" s="527"/>
      <c r="B131" s="497"/>
      <c r="C131" s="512"/>
      <c r="D131" s="497"/>
      <c r="E131" s="497"/>
      <c r="F131" s="538"/>
      <c r="G131" s="539"/>
      <c r="H131" s="283"/>
      <c r="I131" s="283"/>
      <c r="J131" s="283"/>
      <c r="K131" s="13" t="str">
        <f>$K$113</f>
        <v>Iš viso</v>
      </c>
      <c r="L131" s="37">
        <f t="shared" ref="L131" si="46">L130</f>
        <v>2</v>
      </c>
      <c r="M131" s="37">
        <f t="shared" ref="M131:P131" si="47">M130</f>
        <v>124</v>
      </c>
      <c r="N131" s="552"/>
      <c r="O131" s="37">
        <f t="shared" si="47"/>
        <v>4</v>
      </c>
      <c r="P131" s="37">
        <f t="shared" si="47"/>
        <v>2</v>
      </c>
      <c r="Q131" s="385" t="s">
        <v>13</v>
      </c>
      <c r="R131" s="385"/>
      <c r="S131" s="385"/>
      <c r="T131" s="385"/>
    </row>
    <row r="132" spans="1:20" s="1" customFormat="1" ht="22.5" customHeight="1" thickBot="1" x14ac:dyDescent="0.35">
      <c r="A132" s="527"/>
      <c r="B132" s="497"/>
      <c r="C132" s="512"/>
      <c r="D132" s="497"/>
      <c r="E132" s="497"/>
      <c r="F132" s="488" t="s">
        <v>16</v>
      </c>
      <c r="G132" s="488"/>
      <c r="H132" s="488"/>
      <c r="I132" s="488"/>
      <c r="J132" s="488"/>
      <c r="K132" s="111"/>
      <c r="L132" s="97">
        <f>SUM(L126+L131)</f>
        <v>34</v>
      </c>
      <c r="M132" s="97">
        <f t="shared" ref="M132:P132" si="48">SUM(M126+M131)</f>
        <v>365.5</v>
      </c>
      <c r="N132" s="573"/>
      <c r="O132" s="97">
        <f t="shared" si="48"/>
        <v>106</v>
      </c>
      <c r="P132" s="97">
        <f t="shared" si="48"/>
        <v>104</v>
      </c>
      <c r="Q132" s="485"/>
      <c r="R132" s="486"/>
      <c r="S132" s="486"/>
      <c r="T132" s="487"/>
    </row>
    <row r="133" spans="1:20" ht="20.25" customHeight="1" x14ac:dyDescent="0.3">
      <c r="A133" s="527"/>
      <c r="B133" s="497"/>
      <c r="C133" s="512"/>
      <c r="D133" s="497"/>
      <c r="E133" s="497"/>
      <c r="F133" s="529" t="s">
        <v>77</v>
      </c>
      <c r="G133" s="530"/>
      <c r="H133" s="275" t="s">
        <v>196</v>
      </c>
      <c r="I133" s="275" t="s">
        <v>200</v>
      </c>
      <c r="J133" s="275" t="s">
        <v>162</v>
      </c>
      <c r="K133" s="14" t="s">
        <v>14</v>
      </c>
      <c r="L133" s="43">
        <v>37.4</v>
      </c>
      <c r="M133" s="137">
        <v>55.7</v>
      </c>
      <c r="N133" s="561">
        <v>55.7</v>
      </c>
      <c r="O133" s="178">
        <v>40</v>
      </c>
      <c r="P133" s="24">
        <v>40</v>
      </c>
      <c r="Q133" s="10" t="s">
        <v>23</v>
      </c>
      <c r="R133" s="58">
        <v>12</v>
      </c>
      <c r="S133" s="8">
        <v>14</v>
      </c>
      <c r="T133" s="8">
        <v>17</v>
      </c>
    </row>
    <row r="134" spans="1:20" x14ac:dyDescent="0.3">
      <c r="A134" s="527"/>
      <c r="B134" s="497"/>
      <c r="C134" s="512"/>
      <c r="D134" s="497"/>
      <c r="E134" s="497"/>
      <c r="F134" s="531"/>
      <c r="G134" s="532"/>
      <c r="H134" s="275"/>
      <c r="I134" s="275"/>
      <c r="J134" s="275"/>
      <c r="K134" s="17" t="s">
        <v>20</v>
      </c>
      <c r="L134" s="27">
        <v>0</v>
      </c>
      <c r="M134" s="146">
        <v>0</v>
      </c>
      <c r="N134" s="560"/>
      <c r="O134" s="177">
        <v>16</v>
      </c>
      <c r="P134" s="28">
        <v>16</v>
      </c>
      <c r="Q134" s="199" t="s">
        <v>143</v>
      </c>
      <c r="R134" s="58">
        <v>1</v>
      </c>
      <c r="S134" s="58">
        <v>0</v>
      </c>
      <c r="T134" s="58">
        <v>0</v>
      </c>
    </row>
    <row r="135" spans="1:20" ht="15" thickBot="1" x14ac:dyDescent="0.35">
      <c r="A135" s="527"/>
      <c r="B135" s="497"/>
      <c r="C135" s="512"/>
      <c r="D135" s="497"/>
      <c r="E135" s="497"/>
      <c r="F135" s="533"/>
      <c r="G135" s="532"/>
      <c r="H135" s="484"/>
      <c r="I135" s="484"/>
      <c r="J135" s="484"/>
      <c r="K135" s="13" t="str">
        <f>$K$113</f>
        <v>Iš viso</v>
      </c>
      <c r="L135" s="125">
        <f t="shared" ref="L135:P135" si="49">SUM(L133:L134)</f>
        <v>37.4</v>
      </c>
      <c r="M135" s="125">
        <f t="shared" si="49"/>
        <v>55.7</v>
      </c>
      <c r="N135" s="578"/>
      <c r="O135" s="125">
        <f t="shared" si="49"/>
        <v>56</v>
      </c>
      <c r="P135" s="125">
        <f t="shared" si="49"/>
        <v>56</v>
      </c>
      <c r="Q135" s="385" t="s">
        <v>13</v>
      </c>
      <c r="R135" s="385"/>
      <c r="S135" s="385"/>
      <c r="T135" s="385"/>
    </row>
    <row r="136" spans="1:20" x14ac:dyDescent="0.3">
      <c r="A136" s="527"/>
      <c r="B136" s="497"/>
      <c r="C136" s="512"/>
      <c r="D136" s="497"/>
      <c r="E136" s="497"/>
      <c r="F136" s="533"/>
      <c r="G136" s="532"/>
      <c r="H136" s="484" t="s">
        <v>197</v>
      </c>
      <c r="I136" s="484" t="s">
        <v>201</v>
      </c>
      <c r="J136" s="484" t="s">
        <v>162</v>
      </c>
      <c r="K136" s="14" t="s">
        <v>14</v>
      </c>
      <c r="L136" s="137">
        <v>1.4</v>
      </c>
      <c r="M136" s="137">
        <v>1</v>
      </c>
      <c r="N136" s="561">
        <v>1</v>
      </c>
      <c r="O136" s="24">
        <v>2.5</v>
      </c>
      <c r="P136" s="24">
        <v>3</v>
      </c>
      <c r="Q136" s="20" t="s">
        <v>26</v>
      </c>
      <c r="R136" s="67">
        <v>5</v>
      </c>
      <c r="S136" s="14">
        <v>5</v>
      </c>
      <c r="T136" s="14">
        <v>5</v>
      </c>
    </row>
    <row r="137" spans="1:20" ht="15" thickBot="1" x14ac:dyDescent="0.35">
      <c r="A137" s="527"/>
      <c r="B137" s="497"/>
      <c r="C137" s="512"/>
      <c r="D137" s="497"/>
      <c r="E137" s="497"/>
      <c r="F137" s="534"/>
      <c r="G137" s="535"/>
      <c r="H137" s="283"/>
      <c r="I137" s="283"/>
      <c r="J137" s="283"/>
      <c r="K137" s="13" t="str">
        <f>$K$113</f>
        <v>Iš viso</v>
      </c>
      <c r="L137" s="42">
        <f t="shared" ref="L137" si="50">L136</f>
        <v>1.4</v>
      </c>
      <c r="M137" s="42">
        <f t="shared" ref="M137:P137" si="51">M136</f>
        <v>1</v>
      </c>
      <c r="N137" s="552"/>
      <c r="O137" s="42">
        <f t="shared" si="51"/>
        <v>2.5</v>
      </c>
      <c r="P137" s="42">
        <f t="shared" si="51"/>
        <v>3</v>
      </c>
      <c r="Q137" s="385"/>
      <c r="R137" s="385"/>
      <c r="S137" s="385"/>
      <c r="T137" s="385"/>
    </row>
    <row r="138" spans="1:20" s="1" customFormat="1" ht="15" thickBot="1" x14ac:dyDescent="0.35">
      <c r="A138" s="528"/>
      <c r="B138" s="498"/>
      <c r="C138" s="513"/>
      <c r="D138" s="498"/>
      <c r="E138" s="498"/>
      <c r="F138" s="402" t="s">
        <v>105</v>
      </c>
      <c r="G138" s="402"/>
      <c r="H138" s="402"/>
      <c r="I138" s="402"/>
      <c r="J138" s="403"/>
      <c r="K138" s="126"/>
      <c r="L138" s="110">
        <f>SUM(L135+L137)</f>
        <v>38.799999999999997</v>
      </c>
      <c r="M138" s="110">
        <f t="shared" ref="M138:P138" si="52">SUM(M135+M137)</f>
        <v>56.7</v>
      </c>
      <c r="N138" s="579"/>
      <c r="O138" s="110">
        <f t="shared" si="52"/>
        <v>58.5</v>
      </c>
      <c r="P138" s="110">
        <f t="shared" si="52"/>
        <v>59</v>
      </c>
      <c r="Q138" s="406"/>
      <c r="R138" s="407"/>
      <c r="S138" s="407"/>
      <c r="T138" s="408"/>
    </row>
    <row r="139" spans="1:20" s="1" customFormat="1" ht="16.2" thickBot="1" x14ac:dyDescent="0.35">
      <c r="A139" s="113">
        <v>2</v>
      </c>
      <c r="B139" s="115">
        <v>2</v>
      </c>
      <c r="C139" s="115">
        <v>2</v>
      </c>
      <c r="D139" s="116">
        <v>3</v>
      </c>
      <c r="E139" s="116"/>
      <c r="F139" s="404" t="s">
        <v>112</v>
      </c>
      <c r="G139" s="404"/>
      <c r="H139" s="404"/>
      <c r="I139" s="404"/>
      <c r="J139" s="405"/>
      <c r="K139" s="46"/>
      <c r="L139" s="47">
        <f>L132+L138</f>
        <v>72.8</v>
      </c>
      <c r="M139" s="47">
        <f t="shared" ref="M139:P139" si="53">M132+M138</f>
        <v>422.2</v>
      </c>
      <c r="N139" s="580"/>
      <c r="O139" s="47">
        <f t="shared" si="53"/>
        <v>164.5</v>
      </c>
      <c r="P139" s="47">
        <f t="shared" si="53"/>
        <v>163</v>
      </c>
      <c r="Q139" s="409"/>
      <c r="R139" s="410"/>
      <c r="S139" s="410"/>
      <c r="T139" s="411"/>
    </row>
    <row r="140" spans="1:20" s="50" customFormat="1" ht="16.2" thickBot="1" x14ac:dyDescent="0.35">
      <c r="A140" s="117">
        <v>2</v>
      </c>
      <c r="B140" s="118">
        <v>2</v>
      </c>
      <c r="C140" s="119">
        <v>2</v>
      </c>
      <c r="D140" s="119"/>
      <c r="E140" s="119"/>
      <c r="F140" s="72"/>
      <c r="G140" s="397" t="s">
        <v>106</v>
      </c>
      <c r="H140" s="397"/>
      <c r="I140" s="397"/>
      <c r="J140" s="398"/>
      <c r="K140" s="127"/>
      <c r="L140" s="128">
        <f t="shared" ref="L140:L141" si="54">L139</f>
        <v>72.8</v>
      </c>
      <c r="M140" s="128">
        <f t="shared" ref="M140:P141" si="55">M139</f>
        <v>422.2</v>
      </c>
      <c r="N140" s="581"/>
      <c r="O140" s="128">
        <f t="shared" si="55"/>
        <v>164.5</v>
      </c>
      <c r="P140" s="128">
        <f t="shared" si="55"/>
        <v>163</v>
      </c>
      <c r="Q140" s="412"/>
      <c r="R140" s="413"/>
      <c r="S140" s="413"/>
      <c r="T140" s="414"/>
    </row>
    <row r="141" spans="1:20" s="49" customFormat="1" ht="16.2" thickBot="1" x14ac:dyDescent="0.35">
      <c r="A141" s="117">
        <v>2</v>
      </c>
      <c r="B141" s="119">
        <v>2</v>
      </c>
      <c r="C141" s="120"/>
      <c r="D141" s="120"/>
      <c r="E141" s="120"/>
      <c r="F141" s="74"/>
      <c r="G141" s="74"/>
      <c r="H141" s="74"/>
      <c r="I141" s="399" t="s">
        <v>107</v>
      </c>
      <c r="J141" s="400"/>
      <c r="K141" s="129"/>
      <c r="L141" s="128">
        <f t="shared" si="54"/>
        <v>72.8</v>
      </c>
      <c r="M141" s="128">
        <f t="shared" si="55"/>
        <v>422.2</v>
      </c>
      <c r="N141" s="581"/>
      <c r="O141" s="128">
        <f t="shared" si="55"/>
        <v>164.5</v>
      </c>
      <c r="P141" s="128">
        <f t="shared" si="55"/>
        <v>163</v>
      </c>
      <c r="Q141" s="415"/>
      <c r="R141" s="416"/>
      <c r="S141" s="416"/>
      <c r="T141" s="417"/>
    </row>
    <row r="142" spans="1:20" s="49" customFormat="1" ht="17.399999999999999" customHeight="1" thickBot="1" x14ac:dyDescent="0.35">
      <c r="A142" s="121">
        <v>2</v>
      </c>
      <c r="B142" s="122"/>
      <c r="C142" s="123"/>
      <c r="D142" s="123"/>
      <c r="E142" s="123"/>
      <c r="F142" s="48"/>
      <c r="G142" s="48"/>
      <c r="H142" s="48"/>
      <c r="I142" s="401" t="s">
        <v>108</v>
      </c>
      <c r="J142" s="401"/>
      <c r="K142" s="130"/>
      <c r="L142" s="131">
        <f>L119+L141</f>
        <v>3637.1</v>
      </c>
      <c r="M142" s="131">
        <f t="shared" ref="M142:P142" si="56">M119+M141</f>
        <v>4271.6000000000004</v>
      </c>
      <c r="N142" s="582"/>
      <c r="O142" s="131">
        <f t="shared" si="56"/>
        <v>3733.4</v>
      </c>
      <c r="P142" s="131">
        <f t="shared" si="56"/>
        <v>3736.9</v>
      </c>
      <c r="Q142" s="394"/>
      <c r="R142" s="395"/>
      <c r="S142" s="395"/>
      <c r="T142" s="396"/>
    </row>
    <row r="143" spans="1:20" ht="15" thickTop="1" x14ac:dyDescent="0.3">
      <c r="A143" s="36"/>
      <c r="M143" s="40"/>
      <c r="N143" s="566"/>
    </row>
    <row r="144" spans="1:20" s="55" customFormat="1" ht="20.399999999999999" customHeight="1" x14ac:dyDescent="0.3">
      <c r="A144" s="255" t="s">
        <v>27</v>
      </c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7"/>
      <c r="Q144" s="54"/>
    </row>
    <row r="145" spans="1:17" s="52" customFormat="1" ht="83.4" customHeight="1" x14ac:dyDescent="0.25">
      <c r="A145" s="258" t="s">
        <v>28</v>
      </c>
      <c r="B145" s="259"/>
      <c r="C145" s="259"/>
      <c r="D145" s="259"/>
      <c r="E145" s="259"/>
      <c r="F145" s="259"/>
      <c r="G145" s="259"/>
      <c r="H145" s="259"/>
      <c r="I145" s="259"/>
      <c r="J145" s="259"/>
      <c r="K145" s="260"/>
      <c r="L145" s="209" t="s">
        <v>153</v>
      </c>
      <c r="M145" s="209" t="s">
        <v>154</v>
      </c>
      <c r="N145" s="583"/>
      <c r="O145" s="53" t="s">
        <v>104</v>
      </c>
      <c r="P145" s="53" t="s">
        <v>155</v>
      </c>
      <c r="Q145" s="51"/>
    </row>
    <row r="146" spans="1:17" s="52" customFormat="1" ht="18.600000000000001" customHeight="1" x14ac:dyDescent="0.25">
      <c r="A146" s="243" t="s">
        <v>109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5"/>
      <c r="L146" s="210">
        <f>L148+L149</f>
        <v>2595.2999999999997</v>
      </c>
      <c r="M146" s="210">
        <f>M148+M149</f>
        <v>3323.2</v>
      </c>
      <c r="N146" s="584"/>
      <c r="O146" s="60">
        <f>SUM(O147:O149)</f>
        <v>2854.7999999999997</v>
      </c>
      <c r="P146" s="60">
        <f>SUM(P147:P149)</f>
        <v>2853</v>
      </c>
      <c r="Q146" s="51"/>
    </row>
    <row r="147" spans="1:17" s="52" customFormat="1" ht="19.95" hidden="1" customHeight="1" x14ac:dyDescent="0.25">
      <c r="A147" s="246"/>
      <c r="B147" s="247"/>
      <c r="C147" s="247"/>
      <c r="D147" s="247"/>
      <c r="E147" s="247"/>
      <c r="F147" s="247"/>
      <c r="G147" s="247"/>
      <c r="H147" s="247"/>
      <c r="I147" s="247"/>
      <c r="J147" s="247"/>
      <c r="K147" s="248"/>
      <c r="L147" s="209"/>
      <c r="M147" s="211">
        <v>0</v>
      </c>
      <c r="N147" s="585"/>
      <c r="O147" s="59">
        <v>0</v>
      </c>
      <c r="P147" s="59">
        <v>0</v>
      </c>
      <c r="Q147" s="51"/>
    </row>
    <row r="148" spans="1:17" s="52" customFormat="1" ht="22.95" customHeight="1" x14ac:dyDescent="0.25">
      <c r="A148" s="246" t="s">
        <v>29</v>
      </c>
      <c r="B148" s="247"/>
      <c r="C148" s="247"/>
      <c r="D148" s="247"/>
      <c r="E148" s="247"/>
      <c r="F148" s="247"/>
      <c r="G148" s="247"/>
      <c r="H148" s="247"/>
      <c r="I148" s="247"/>
      <c r="J148" s="247"/>
      <c r="K148" s="248"/>
      <c r="L148" s="211">
        <f>L14+L18+L22+L26+L35+L43+L49+L51+L59+L61+L70+L73+L78+L80+L83+L86+L88+L94+L96+L102+L108+L112+L114+L123+L130+L133+L136</f>
        <v>2252.2999999999997</v>
      </c>
      <c r="M148" s="211">
        <f>M14+M18+M22+M26+M35+M43+M49+M51+M59+M61+M70+M73+M78+M80+M83+M86+M88+M94+M96+M102+M104+M108+M112+M114+M123+M127+M130+M133+M136</f>
        <v>2857</v>
      </c>
      <c r="N148" s="585"/>
      <c r="O148" s="59">
        <f>O14+O18+O22+O26+O35+O43+O49+O51+O59+O61+O70+O73+O78+O80+O83+O86+O88+O94+O96+O102+O104+O108+O112+O114+O123+O127+O130+O133+O136</f>
        <v>2565.1</v>
      </c>
      <c r="P148" s="59">
        <f>P14+P18+P22+P26+P35+P43+P49+P51+P59+P61+P70+P73+P78+P80+P83+P86+P88+P94+P96+P102+P104+P108+P112+P114+P123+P127+P130+P133+P136</f>
        <v>2538.3000000000002</v>
      </c>
      <c r="Q148" s="208"/>
    </row>
    <row r="149" spans="1:17" s="52" customFormat="1" ht="18.600000000000001" customHeight="1" x14ac:dyDescent="0.25">
      <c r="A149" s="246" t="s">
        <v>32</v>
      </c>
      <c r="B149" s="247"/>
      <c r="C149" s="247"/>
      <c r="D149" s="247"/>
      <c r="E149" s="247"/>
      <c r="F149" s="247"/>
      <c r="G149" s="247"/>
      <c r="H149" s="247"/>
      <c r="I149" s="247"/>
      <c r="J149" s="247"/>
      <c r="K149" s="248"/>
      <c r="L149" s="211">
        <f>L15+L19+L23+L28+L37+L53+L63+L74</f>
        <v>343</v>
      </c>
      <c r="M149" s="211">
        <f>M19+M74+M28+M37+M53+M63+M15+M23+M125</f>
        <v>466.19999999999993</v>
      </c>
      <c r="N149" s="585"/>
      <c r="O149" s="59">
        <f>O19+O74+O28+O37+O53+O63+O15+O23</f>
        <v>289.7</v>
      </c>
      <c r="P149" s="59">
        <f>P19+P74+P28+P37+P53+P63+P15+P23</f>
        <v>314.7</v>
      </c>
      <c r="Q149" s="208"/>
    </row>
    <row r="150" spans="1:17" s="52" customFormat="1" ht="22.2" customHeight="1" x14ac:dyDescent="0.25">
      <c r="A150" s="243" t="s">
        <v>110</v>
      </c>
      <c r="B150" s="244"/>
      <c r="C150" s="244"/>
      <c r="D150" s="244"/>
      <c r="E150" s="244"/>
      <c r="F150" s="244"/>
      <c r="G150" s="244"/>
      <c r="H150" s="244"/>
      <c r="I150" s="244"/>
      <c r="J150" s="244"/>
      <c r="K150" s="245"/>
      <c r="L150" s="210">
        <f>L151+L153+L154</f>
        <v>1041.8</v>
      </c>
      <c r="M150" s="210">
        <f>M151+M153+M154</f>
        <v>948.4</v>
      </c>
      <c r="N150" s="584"/>
      <c r="O150" s="60">
        <f>SUM(O151:O154)</f>
        <v>878.6</v>
      </c>
      <c r="P150" s="60">
        <f>SUM(P151:P154)</f>
        <v>883.9</v>
      </c>
      <c r="Q150" s="51"/>
    </row>
    <row r="151" spans="1:17" s="52" customFormat="1" ht="19.2" customHeight="1" x14ac:dyDescent="0.25">
      <c r="A151" s="246" t="s">
        <v>30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8"/>
      <c r="L151" s="211">
        <f>L16+L20+L24+L31+L58+L69+L97</f>
        <v>112.80000000000001</v>
      </c>
      <c r="M151" s="211">
        <f>M16+M20+M31+M58+M69+M97+M24+M46</f>
        <v>123.8</v>
      </c>
      <c r="N151" s="585"/>
      <c r="O151" s="59">
        <f>O16+O20+O31+O58+O69+O97+O24</f>
        <v>14</v>
      </c>
      <c r="P151" s="59">
        <f>P16+P20+P31+P58+P69+P97+P24</f>
        <v>14</v>
      </c>
      <c r="Q151" s="208"/>
    </row>
    <row r="152" spans="1:17" s="52" customFormat="1" ht="0.6" customHeight="1" x14ac:dyDescent="0.25">
      <c r="A152" s="246"/>
      <c r="B152" s="247"/>
      <c r="C152" s="247"/>
      <c r="D152" s="247"/>
      <c r="E152" s="247"/>
      <c r="F152" s="247"/>
      <c r="G152" s="247"/>
      <c r="H152" s="247"/>
      <c r="I152" s="247"/>
      <c r="J152" s="247"/>
      <c r="K152" s="248"/>
      <c r="L152" s="209"/>
      <c r="M152" s="211"/>
      <c r="N152" s="585"/>
      <c r="O152" s="59"/>
      <c r="P152" s="59"/>
      <c r="Q152" s="51"/>
    </row>
    <row r="153" spans="1:17" s="52" customFormat="1" ht="19.2" customHeight="1" x14ac:dyDescent="0.25">
      <c r="A153" s="246" t="s">
        <v>31</v>
      </c>
      <c r="B153" s="247"/>
      <c r="C153" s="247"/>
      <c r="D153" s="247"/>
      <c r="E153" s="247"/>
      <c r="F153" s="247"/>
      <c r="G153" s="247"/>
      <c r="H153" s="247"/>
      <c r="I153" s="247"/>
      <c r="J153" s="247"/>
      <c r="K153" s="248"/>
      <c r="L153" s="211">
        <f>L30+L38+L71+L75+L85+L91+L109+L125+L134</f>
        <v>193.60000000000002</v>
      </c>
      <c r="M153" s="211">
        <f>M30+M75+M62+M71+M85+M91+M105+M109+M134+M38</f>
        <v>193.6</v>
      </c>
      <c r="N153" s="585"/>
      <c r="O153" s="59">
        <f>O30+O75+O62+O71+O85+O91+O105+O109+O125+O134+O38</f>
        <v>183</v>
      </c>
      <c r="P153" s="59">
        <f>P30+P75+P62+P71+P85+P91+P105+P109+P125+P134+P38</f>
        <v>186.1</v>
      </c>
      <c r="Q153" s="51"/>
    </row>
    <row r="154" spans="1:17" s="52" customFormat="1" ht="19.2" customHeight="1" x14ac:dyDescent="0.25">
      <c r="A154" s="246" t="s">
        <v>78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8"/>
      <c r="L154" s="211">
        <f>L27+L36+L40+L67+L82</f>
        <v>735.4</v>
      </c>
      <c r="M154" s="211">
        <f>M27+M36+M40+M67+M82</f>
        <v>631</v>
      </c>
      <c r="N154" s="585"/>
      <c r="O154" s="59">
        <f>O27+O36+O40+O67+O82</f>
        <v>681.6</v>
      </c>
      <c r="P154" s="59">
        <f>P27+P36+P40+P67+P82</f>
        <v>683.8</v>
      </c>
      <c r="Q154" s="51"/>
    </row>
    <row r="155" spans="1:17" s="52" customFormat="1" ht="30" customHeight="1" x14ac:dyDescent="0.25">
      <c r="A155" s="243" t="s">
        <v>111</v>
      </c>
      <c r="B155" s="244"/>
      <c r="C155" s="244"/>
      <c r="D155" s="244"/>
      <c r="E155" s="244"/>
      <c r="F155" s="244"/>
      <c r="G155" s="244"/>
      <c r="H155" s="244"/>
      <c r="I155" s="244"/>
      <c r="J155" s="244"/>
      <c r="K155" s="245"/>
      <c r="L155" s="210">
        <f>L150+L146</f>
        <v>3637.0999999999995</v>
      </c>
      <c r="M155" s="210">
        <f>M150+M146</f>
        <v>4271.5999999999995</v>
      </c>
      <c r="N155" s="584"/>
      <c r="O155" s="60">
        <f>SUM(O150+O146)</f>
        <v>3733.3999999999996</v>
      </c>
      <c r="P155" s="60">
        <f>SUM(P150+P146)</f>
        <v>3736.9</v>
      </c>
      <c r="Q155" s="51"/>
    </row>
    <row r="156" spans="1:17" x14ac:dyDescent="0.3">
      <c r="A156" s="36"/>
      <c r="O156" s="40"/>
      <c r="P156" s="40"/>
    </row>
    <row r="157" spans="1:17" x14ac:dyDescent="0.3">
      <c r="A157" s="520" t="s">
        <v>210</v>
      </c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O157" s="40"/>
      <c r="P157" s="40"/>
    </row>
    <row r="158" spans="1:17" x14ac:dyDescent="0.3">
      <c r="A158" s="36"/>
      <c r="O158" s="40"/>
      <c r="P158" s="40"/>
    </row>
    <row r="159" spans="1:17" x14ac:dyDescent="0.3">
      <c r="A159" s="36"/>
      <c r="O159" s="40"/>
      <c r="P159" s="40"/>
    </row>
    <row r="160" spans="1:17" x14ac:dyDescent="0.3">
      <c r="A160" s="508" t="s">
        <v>114</v>
      </c>
      <c r="B160" s="509"/>
      <c r="C160" s="509"/>
      <c r="D160" s="509"/>
      <c r="E160" s="509"/>
      <c r="F160" s="509"/>
      <c r="G160" s="509"/>
      <c r="H160" s="509"/>
    </row>
    <row r="161" spans="1:10" x14ac:dyDescent="0.3">
      <c r="A161" s="510" t="s">
        <v>115</v>
      </c>
      <c r="B161" s="510"/>
      <c r="C161" s="510"/>
      <c r="D161" s="507" t="s">
        <v>116</v>
      </c>
      <c r="E161" s="507"/>
      <c r="F161" s="507"/>
      <c r="G161" s="507"/>
      <c r="H161" s="507"/>
      <c r="I161" s="507"/>
      <c r="J161" s="2"/>
    </row>
    <row r="162" spans="1:10" x14ac:dyDescent="0.3">
      <c r="A162" s="510" t="s">
        <v>117</v>
      </c>
      <c r="B162" s="510"/>
      <c r="C162" s="510"/>
      <c r="D162" s="507" t="s">
        <v>118</v>
      </c>
      <c r="E162" s="507"/>
      <c r="F162" s="507"/>
      <c r="G162" s="507"/>
      <c r="H162" s="507"/>
      <c r="I162" s="507"/>
      <c r="J162" s="2"/>
    </row>
    <row r="163" spans="1:10" x14ac:dyDescent="0.3">
      <c r="A163" s="506" t="s">
        <v>119</v>
      </c>
      <c r="B163" s="506"/>
      <c r="C163" s="506"/>
      <c r="D163" s="507" t="s">
        <v>120</v>
      </c>
      <c r="E163" s="507"/>
      <c r="F163" s="507"/>
      <c r="G163" s="507"/>
      <c r="H163" s="2"/>
      <c r="I163" s="2"/>
      <c r="J163" s="2"/>
    </row>
    <row r="164" spans="1:10" x14ac:dyDescent="0.3">
      <c r="A164" s="506" t="s">
        <v>121</v>
      </c>
      <c r="B164" s="506"/>
      <c r="C164" s="506"/>
      <c r="D164" s="507" t="s">
        <v>122</v>
      </c>
      <c r="E164" s="507"/>
      <c r="F164" s="507"/>
      <c r="G164" s="507"/>
      <c r="H164" s="2"/>
      <c r="I164" s="2"/>
      <c r="J164" s="2"/>
    </row>
    <row r="165" spans="1:10" x14ac:dyDescent="0.3">
      <c r="A165" s="506" t="s">
        <v>123</v>
      </c>
      <c r="B165" s="506"/>
      <c r="C165" s="506"/>
      <c r="D165" s="507" t="s">
        <v>124</v>
      </c>
      <c r="E165" s="507"/>
      <c r="F165" s="507"/>
      <c r="G165" s="507"/>
      <c r="H165" s="2"/>
      <c r="I165" s="2"/>
      <c r="J165" s="2"/>
    </row>
    <row r="166" spans="1:10" x14ac:dyDescent="0.3">
      <c r="A166" s="506" t="s">
        <v>125</v>
      </c>
      <c r="B166" s="506"/>
      <c r="C166" s="506"/>
      <c r="D166" s="507" t="s">
        <v>126</v>
      </c>
      <c r="E166" s="507"/>
      <c r="F166" s="507"/>
      <c r="G166" s="507"/>
      <c r="H166" s="507"/>
      <c r="I166" s="2"/>
      <c r="J166" s="2"/>
    </row>
    <row r="167" spans="1:10" x14ac:dyDescent="0.3">
      <c r="A167" s="506" t="s">
        <v>127</v>
      </c>
      <c r="B167" s="506"/>
      <c r="C167" s="506"/>
      <c r="D167" s="507" t="s">
        <v>128</v>
      </c>
      <c r="E167" s="507"/>
      <c r="F167" s="507"/>
      <c r="G167" s="507"/>
      <c r="H167" s="507"/>
      <c r="I167" s="2"/>
      <c r="J167" s="2"/>
    </row>
    <row r="168" spans="1:10" x14ac:dyDescent="0.3">
      <c r="A168" s="506" t="s">
        <v>129</v>
      </c>
      <c r="B168" s="506"/>
      <c r="C168" s="506"/>
      <c r="D168" s="507" t="s">
        <v>131</v>
      </c>
      <c r="E168" s="507"/>
      <c r="F168" s="507"/>
      <c r="G168" s="507"/>
      <c r="H168" s="507"/>
      <c r="I168" s="2"/>
      <c r="J168" s="2"/>
    </row>
    <row r="169" spans="1:10" x14ac:dyDescent="0.3">
      <c r="A169" s="506" t="s">
        <v>130</v>
      </c>
      <c r="B169" s="506"/>
      <c r="C169" s="506"/>
      <c r="D169" s="507" t="s">
        <v>132</v>
      </c>
      <c r="E169" s="507"/>
      <c r="F169" s="507"/>
      <c r="G169" s="507"/>
      <c r="H169" s="507"/>
      <c r="I169" s="2"/>
      <c r="J169" s="2"/>
    </row>
    <row r="170" spans="1:10" x14ac:dyDescent="0.3">
      <c r="A170" s="506" t="s">
        <v>133</v>
      </c>
      <c r="B170" s="506"/>
      <c r="C170" s="506"/>
      <c r="D170" s="507" t="s">
        <v>134</v>
      </c>
      <c r="E170" s="507"/>
      <c r="F170" s="507"/>
      <c r="G170" s="507"/>
      <c r="H170" s="507"/>
      <c r="I170" s="2"/>
      <c r="J170" s="2"/>
    </row>
    <row r="171" spans="1:10" x14ac:dyDescent="0.3">
      <c r="A171" s="506" t="s">
        <v>135</v>
      </c>
      <c r="B171" s="506"/>
      <c r="C171" s="506"/>
      <c r="D171" s="507" t="s">
        <v>136</v>
      </c>
      <c r="E171" s="507"/>
      <c r="F171" s="507"/>
      <c r="G171" s="507"/>
      <c r="H171" s="507"/>
      <c r="I171" s="2"/>
      <c r="J171" s="2"/>
    </row>
    <row r="172" spans="1:10" x14ac:dyDescent="0.3">
      <c r="A172" s="506" t="s">
        <v>138</v>
      </c>
      <c r="B172" s="506"/>
      <c r="C172" s="506"/>
      <c r="D172" s="507" t="s">
        <v>139</v>
      </c>
      <c r="E172" s="507"/>
      <c r="F172" s="507"/>
      <c r="G172" s="507"/>
      <c r="H172" s="507"/>
      <c r="I172" s="2"/>
      <c r="J172" s="2"/>
    </row>
    <row r="173" spans="1:10" x14ac:dyDescent="0.3">
      <c r="A173" s="506" t="s">
        <v>141</v>
      </c>
      <c r="B173" s="506"/>
      <c r="C173" s="506"/>
      <c r="D173" s="197" t="s">
        <v>142</v>
      </c>
      <c r="E173" s="197"/>
      <c r="F173" s="197"/>
      <c r="G173" s="197"/>
      <c r="H173" s="197"/>
      <c r="I173" s="2"/>
      <c r="J173" s="2"/>
    </row>
    <row r="174" spans="1:10" x14ac:dyDescent="0.3">
      <c r="A174" s="506" t="s">
        <v>202</v>
      </c>
      <c r="B174" s="506"/>
      <c r="C174" s="506"/>
      <c r="D174" s="507" t="s">
        <v>203</v>
      </c>
      <c r="E174" s="507"/>
      <c r="F174" s="507"/>
      <c r="G174" s="507"/>
      <c r="H174" s="507"/>
      <c r="I174" s="2"/>
      <c r="J174" s="2"/>
    </row>
    <row r="175" spans="1:10" x14ac:dyDescent="0.3">
      <c r="A175" s="239" t="s">
        <v>204</v>
      </c>
      <c r="B175" s="240"/>
      <c r="C175" s="240"/>
      <c r="D175" s="241" t="s">
        <v>205</v>
      </c>
      <c r="E175" s="242"/>
      <c r="F175" s="242"/>
      <c r="G175" s="242"/>
      <c r="H175" s="2"/>
      <c r="I175" s="2"/>
      <c r="J175" s="2"/>
    </row>
  </sheetData>
  <mergeCells count="368">
    <mergeCell ref="E97:E107"/>
    <mergeCell ref="D97:D107"/>
    <mergeCell ref="C97:C107"/>
    <mergeCell ref="B97:B107"/>
    <mergeCell ref="A172:C172"/>
    <mergeCell ref="D172:H172"/>
    <mergeCell ref="A173:C173"/>
    <mergeCell ref="A166:C166"/>
    <mergeCell ref="A167:C167"/>
    <mergeCell ref="D167:H167"/>
    <mergeCell ref="D166:H166"/>
    <mergeCell ref="B109:B112"/>
    <mergeCell ref="E114:E115"/>
    <mergeCell ref="D114:D115"/>
    <mergeCell ref="C114:C115"/>
    <mergeCell ref="B114:B115"/>
    <mergeCell ref="D118:K118"/>
    <mergeCell ref="C119:K119"/>
    <mergeCell ref="B128:B138"/>
    <mergeCell ref="A128:A138"/>
    <mergeCell ref="F133:G137"/>
    <mergeCell ref="F123:G131"/>
    <mergeCell ref="E123:E126"/>
    <mergeCell ref="C109:C112"/>
    <mergeCell ref="A174:C174"/>
    <mergeCell ref="D174:H174"/>
    <mergeCell ref="A170:C170"/>
    <mergeCell ref="D170:H170"/>
    <mergeCell ref="A171:C171"/>
    <mergeCell ref="D171:H171"/>
    <mergeCell ref="A123:A126"/>
    <mergeCell ref="B123:B126"/>
    <mergeCell ref="C123:C126"/>
    <mergeCell ref="A157:K157"/>
    <mergeCell ref="K123:K124"/>
    <mergeCell ref="S127:S128"/>
    <mergeCell ref="A168:C168"/>
    <mergeCell ref="A169:C169"/>
    <mergeCell ref="D168:H168"/>
    <mergeCell ref="D169:H169"/>
    <mergeCell ref="A160:H160"/>
    <mergeCell ref="A161:C161"/>
    <mergeCell ref="D161:I161"/>
    <mergeCell ref="A162:C162"/>
    <mergeCell ref="D162:I162"/>
    <mergeCell ref="A163:C163"/>
    <mergeCell ref="D163:G163"/>
    <mergeCell ref="A164:C164"/>
    <mergeCell ref="D164:G164"/>
    <mergeCell ref="A165:C165"/>
    <mergeCell ref="D165:G165"/>
    <mergeCell ref="C128:C138"/>
    <mergeCell ref="Q131:T131"/>
    <mergeCell ref="M127:M128"/>
    <mergeCell ref="O127:O128"/>
    <mergeCell ref="T127:T128"/>
    <mergeCell ref="A146:K146"/>
    <mergeCell ref="L123:L124"/>
    <mergeCell ref="H130:H131"/>
    <mergeCell ref="I130:I131"/>
    <mergeCell ref="J130:J131"/>
    <mergeCell ref="H127:H129"/>
    <mergeCell ref="I127:I129"/>
    <mergeCell ref="E128:E138"/>
    <mergeCell ref="D128:D138"/>
    <mergeCell ref="J127:J129"/>
    <mergeCell ref="K127:K128"/>
    <mergeCell ref="L127:L128"/>
    <mergeCell ref="D123:D126"/>
    <mergeCell ref="U18:U21"/>
    <mergeCell ref="J133:J135"/>
    <mergeCell ref="Q135:T135"/>
    <mergeCell ref="H136:H137"/>
    <mergeCell ref="I136:I137"/>
    <mergeCell ref="J136:J137"/>
    <mergeCell ref="Q137:T137"/>
    <mergeCell ref="H133:H135"/>
    <mergeCell ref="I133:I135"/>
    <mergeCell ref="Q132:T132"/>
    <mergeCell ref="F132:J132"/>
    <mergeCell ref="P127:P128"/>
    <mergeCell ref="Q129:T129"/>
    <mergeCell ref="Q127:Q128"/>
    <mergeCell ref="R127:R128"/>
    <mergeCell ref="Q22:Q23"/>
    <mergeCell ref="R22:R23"/>
    <mergeCell ref="S22:S23"/>
    <mergeCell ref="T22:T23"/>
    <mergeCell ref="H123:H126"/>
    <mergeCell ref="I123:I126"/>
    <mergeCell ref="J123:J126"/>
    <mergeCell ref="F78:G90"/>
    <mergeCell ref="H94:H95"/>
    <mergeCell ref="C51:C77"/>
    <mergeCell ref="E78:E81"/>
    <mergeCell ref="D78:D81"/>
    <mergeCell ref="C78:C81"/>
    <mergeCell ref="B78:B81"/>
    <mergeCell ref="Q117:T117"/>
    <mergeCell ref="C120:T120"/>
    <mergeCell ref="D121:T121"/>
    <mergeCell ref="I114:I115"/>
    <mergeCell ref="J114:J115"/>
    <mergeCell ref="Q115:T115"/>
    <mergeCell ref="F112:G115"/>
    <mergeCell ref="G116:K116"/>
    <mergeCell ref="Q116:T116"/>
    <mergeCell ref="E109:E112"/>
    <mergeCell ref="D109:D112"/>
    <mergeCell ref="M88:M89"/>
    <mergeCell ref="B83:B95"/>
    <mergeCell ref="D83:D95"/>
    <mergeCell ref="C83:C95"/>
    <mergeCell ref="E83:E95"/>
    <mergeCell ref="B51:B77"/>
    <mergeCell ref="H91:H92"/>
    <mergeCell ref="F93:K93"/>
    <mergeCell ref="H61:H66"/>
    <mergeCell ref="H51:H54"/>
    <mergeCell ref="I51:I54"/>
    <mergeCell ref="H88:H90"/>
    <mergeCell ref="I88:I90"/>
    <mergeCell ref="J88:J90"/>
    <mergeCell ref="J94:J95"/>
    <mergeCell ref="I58:I60"/>
    <mergeCell ref="H58:H60"/>
    <mergeCell ref="J58:J60"/>
    <mergeCell ref="H85:H87"/>
    <mergeCell ref="I85:I87"/>
    <mergeCell ref="J85:J87"/>
    <mergeCell ref="I69:I72"/>
    <mergeCell ref="J69:J72"/>
    <mergeCell ref="H73:H76"/>
    <mergeCell ref="I73:I76"/>
    <mergeCell ref="J51:J54"/>
    <mergeCell ref="H82:H84"/>
    <mergeCell ref="I82:I84"/>
    <mergeCell ref="J82:J84"/>
    <mergeCell ref="I91:I92"/>
    <mergeCell ref="H80:H81"/>
    <mergeCell ref="I80:I81"/>
    <mergeCell ref="D51:D77"/>
    <mergeCell ref="E18:E45"/>
    <mergeCell ref="E51:E77"/>
    <mergeCell ref="Q52:Q53"/>
    <mergeCell ref="R52:R53"/>
    <mergeCell ref="S52:S53"/>
    <mergeCell ref="F14:G45"/>
    <mergeCell ref="F49:G72"/>
    <mergeCell ref="Q66:T66"/>
    <mergeCell ref="H67:H68"/>
    <mergeCell ref="I67:I68"/>
    <mergeCell ref="J67:J68"/>
    <mergeCell ref="Q68:T68"/>
    <mergeCell ref="H49:H50"/>
    <mergeCell ref="J18:J21"/>
    <mergeCell ref="Q21:T21"/>
    <mergeCell ref="H26:H32"/>
    <mergeCell ref="I26:I32"/>
    <mergeCell ref="J26:J32"/>
    <mergeCell ref="Q32:T32"/>
    <mergeCell ref="Q28:Q29"/>
    <mergeCell ref="Q17:T17"/>
    <mergeCell ref="T52:T53"/>
    <mergeCell ref="Q62:Q63"/>
    <mergeCell ref="Q107:T107"/>
    <mergeCell ref="R62:R63"/>
    <mergeCell ref="S62:S63"/>
    <mergeCell ref="T62:T63"/>
    <mergeCell ref="Q39:T39"/>
    <mergeCell ref="T58:T59"/>
    <mergeCell ref="M123:M124"/>
    <mergeCell ref="O88:O89"/>
    <mergeCell ref="P88:P89"/>
    <mergeCell ref="O123:O124"/>
    <mergeCell ref="Q82:Q83"/>
    <mergeCell ref="R82:R83"/>
    <mergeCell ref="S82:S83"/>
    <mergeCell ref="Q60:T60"/>
    <mergeCell ref="Q58:Q59"/>
    <mergeCell ref="Q40:Q42"/>
    <mergeCell ref="Q50:T50"/>
    <mergeCell ref="Q48:T48"/>
    <mergeCell ref="T43:T44"/>
    <mergeCell ref="P43:P44"/>
    <mergeCell ref="Q45:T45"/>
    <mergeCell ref="Q43:Q44"/>
    <mergeCell ref="M40:M42"/>
    <mergeCell ref="R40:R42"/>
    <mergeCell ref="Q126:T126"/>
    <mergeCell ref="P123:P124"/>
    <mergeCell ref="R69:R71"/>
    <mergeCell ref="S69:S71"/>
    <mergeCell ref="E122:T122"/>
    <mergeCell ref="Q54:T54"/>
    <mergeCell ref="R58:R59"/>
    <mergeCell ref="S58:S59"/>
    <mergeCell ref="Q142:T142"/>
    <mergeCell ref="G140:J140"/>
    <mergeCell ref="I141:J141"/>
    <mergeCell ref="I142:J142"/>
    <mergeCell ref="F138:J138"/>
    <mergeCell ref="F139:J139"/>
    <mergeCell ref="Q138:T138"/>
    <mergeCell ref="Q139:T139"/>
    <mergeCell ref="Q140:T140"/>
    <mergeCell ref="Q141:T141"/>
    <mergeCell ref="H102:H103"/>
    <mergeCell ref="I102:I103"/>
    <mergeCell ref="J102:J103"/>
    <mergeCell ref="F107:K107"/>
    <mergeCell ref="H104:H106"/>
    <mergeCell ref="I104:I106"/>
    <mergeCell ref="Q111:T111"/>
    <mergeCell ref="F108:G110"/>
    <mergeCell ref="G111:K111"/>
    <mergeCell ref="H112:H113"/>
    <mergeCell ref="I112:I113"/>
    <mergeCell ref="J112:J113"/>
    <mergeCell ref="Q113:T113"/>
    <mergeCell ref="H114:H115"/>
    <mergeCell ref="H108:H110"/>
    <mergeCell ref="I108:I110"/>
    <mergeCell ref="J108:J110"/>
    <mergeCell ref="Q110:T110"/>
    <mergeCell ref="J104:J106"/>
    <mergeCell ref="Q106:T106"/>
    <mergeCell ref="F94:G103"/>
    <mergeCell ref="Q95:T95"/>
    <mergeCell ref="H96:H98"/>
    <mergeCell ref="I96:I98"/>
    <mergeCell ref="J96:J98"/>
    <mergeCell ref="H99:H101"/>
    <mergeCell ref="I99:I101"/>
    <mergeCell ref="J99:J101"/>
    <mergeCell ref="Q101:T101"/>
    <mergeCell ref="Q103:T103"/>
    <mergeCell ref="Q98:T98"/>
    <mergeCell ref="I94:I95"/>
    <mergeCell ref="Q93:T93"/>
    <mergeCell ref="T82:T83"/>
    <mergeCell ref="Q84:T84"/>
    <mergeCell ref="Q92:T92"/>
    <mergeCell ref="K88:K89"/>
    <mergeCell ref="L88:L89"/>
    <mergeCell ref="T88:T89"/>
    <mergeCell ref="Q85:Q86"/>
    <mergeCell ref="R85:R86"/>
    <mergeCell ref="S85:S86"/>
    <mergeCell ref="T85:T86"/>
    <mergeCell ref="Q87:T87"/>
    <mergeCell ref="R88:R89"/>
    <mergeCell ref="S88:S89"/>
    <mergeCell ref="Q88:Q89"/>
    <mergeCell ref="N88:N89"/>
    <mergeCell ref="Q36:Q37"/>
    <mergeCell ref="T40:T42"/>
    <mergeCell ref="R36:R37"/>
    <mergeCell ref="S36:S37"/>
    <mergeCell ref="H40:H45"/>
    <mergeCell ref="I40:I45"/>
    <mergeCell ref="T36:T37"/>
    <mergeCell ref="K33:K35"/>
    <mergeCell ref="J91:J92"/>
    <mergeCell ref="Q90:T90"/>
    <mergeCell ref="I33:I39"/>
    <mergeCell ref="J33:J39"/>
    <mergeCell ref="F48:K48"/>
    <mergeCell ref="H46:H47"/>
    <mergeCell ref="I46:I47"/>
    <mergeCell ref="J46:J47"/>
    <mergeCell ref="I49:I50"/>
    <mergeCell ref="J49:J50"/>
    <mergeCell ref="S40:S42"/>
    <mergeCell ref="O43:O44"/>
    <mergeCell ref="R43:R44"/>
    <mergeCell ref="S43:S44"/>
    <mergeCell ref="J61:J66"/>
    <mergeCell ref="I61:I66"/>
    <mergeCell ref="J40:J45"/>
    <mergeCell ref="K40:K42"/>
    <mergeCell ref="L40:L42"/>
    <mergeCell ref="M43:M44"/>
    <mergeCell ref="P40:P42"/>
    <mergeCell ref="K43:K44"/>
    <mergeCell ref="L43:L44"/>
    <mergeCell ref="O40:O42"/>
    <mergeCell ref="H33:H39"/>
    <mergeCell ref="N40:N42"/>
    <mergeCell ref="N43:N44"/>
    <mergeCell ref="B8:B10"/>
    <mergeCell ref="C8:C10"/>
    <mergeCell ref="R28:R29"/>
    <mergeCell ref="S28:S29"/>
    <mergeCell ref="T28:T29"/>
    <mergeCell ref="Q25:T25"/>
    <mergeCell ref="H22:H25"/>
    <mergeCell ref="I22:I25"/>
    <mergeCell ref="J22:J25"/>
    <mergeCell ref="D8:D10"/>
    <mergeCell ref="O8:O10"/>
    <mergeCell ref="F13:T13"/>
    <mergeCell ref="H14:H17"/>
    <mergeCell ref="I14:I17"/>
    <mergeCell ref="J14:J17"/>
    <mergeCell ref="H18:H21"/>
    <mergeCell ref="I18:I21"/>
    <mergeCell ref="N8:N10"/>
    <mergeCell ref="Q81:T81"/>
    <mergeCell ref="Q69:Q71"/>
    <mergeCell ref="C2:M2"/>
    <mergeCell ref="Q9:Q10"/>
    <mergeCell ref="R9:T9"/>
    <mergeCell ref="H8:H10"/>
    <mergeCell ref="I8:I10"/>
    <mergeCell ref="J8:J10"/>
    <mergeCell ref="K8:K10"/>
    <mergeCell ref="E8:E10"/>
    <mergeCell ref="F8:G10"/>
    <mergeCell ref="L8:L10"/>
    <mergeCell ref="M8:M10"/>
    <mergeCell ref="Q5:T5"/>
    <mergeCell ref="Q6:T6"/>
    <mergeCell ref="Q7:T7"/>
    <mergeCell ref="P8:P10"/>
    <mergeCell ref="Q8:T8"/>
    <mergeCell ref="Q3:T4"/>
    <mergeCell ref="D3:P4"/>
    <mergeCell ref="A5:M5"/>
    <mergeCell ref="A6:M6"/>
    <mergeCell ref="A7:M7"/>
    <mergeCell ref="A8:A10"/>
    <mergeCell ref="T69:T71"/>
    <mergeCell ref="Q72:T72"/>
    <mergeCell ref="H78:H79"/>
    <mergeCell ref="I78:I79"/>
    <mergeCell ref="J78:J79"/>
    <mergeCell ref="F77:K77"/>
    <mergeCell ref="Q77:T77"/>
    <mergeCell ref="H69:H72"/>
    <mergeCell ref="J73:J76"/>
    <mergeCell ref="Q73:Q75"/>
    <mergeCell ref="R73:R75"/>
    <mergeCell ref="Q79:T79"/>
    <mergeCell ref="J80:J81"/>
    <mergeCell ref="A175:C175"/>
    <mergeCell ref="D175:G175"/>
    <mergeCell ref="A155:K155"/>
    <mergeCell ref="A153:K153"/>
    <mergeCell ref="A150:K150"/>
    <mergeCell ref="A151:K151"/>
    <mergeCell ref="D12:T12"/>
    <mergeCell ref="C11:T11"/>
    <mergeCell ref="A152:K152"/>
    <mergeCell ref="A154:K154"/>
    <mergeCell ref="A147:K147"/>
    <mergeCell ref="A148:K148"/>
    <mergeCell ref="A149:K149"/>
    <mergeCell ref="A144:P144"/>
    <mergeCell ref="A145:K145"/>
    <mergeCell ref="Q123:Q124"/>
    <mergeCell ref="R123:R124"/>
    <mergeCell ref="S123:S124"/>
    <mergeCell ref="T123:T124"/>
    <mergeCell ref="E117:K117"/>
    <mergeCell ref="S73:S75"/>
    <mergeCell ref="T73:T75"/>
    <mergeCell ref="Q76:T76"/>
  </mergeCell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SVP 2023-2025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</cp:lastModifiedBy>
  <cp:lastPrinted>2022-02-21T13:04:17Z</cp:lastPrinted>
  <dcterms:created xsi:type="dcterms:W3CDTF">2017-10-10T13:17:26Z</dcterms:created>
  <dcterms:modified xsi:type="dcterms:W3CDTF">2023-02-09T13:22:51Z</dcterms:modified>
</cp:coreProperties>
</file>